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pnnl-my.sharepoint.com/personal/david_hume_pnnl_gov/Documents/Desktop/Projects/Ocean Observing Prize/DEVELOP Competition/Submission Package Templates/"/>
    </mc:Choice>
  </mc:AlternateContent>
  <xr:revisionPtr revIDLastSave="389" documentId="8_{FF75F743-7004-4BA7-A2E9-673B31550F92}" xr6:coauthVersionLast="45" xr6:coauthVersionMax="45" xr10:uidLastSave="{B306DC2E-791B-4EDF-BA55-3F39FEF76BBB}"/>
  <bookViews>
    <workbookView xWindow="-108" yWindow="-108" windowWidth="23256" windowHeight="12576" xr2:uid="{67C012B8-CA2E-4CD3-9E8C-63848BA5D951}"/>
  </bookViews>
  <sheets>
    <sheet name="Weight Table" sheetId="4" r:id="rId1"/>
    <sheet name="Power Table" sheetId="1" r:id="rId2"/>
    <sheet name="Cost Table" sheetId="5" r:id="rId3"/>
  </sheets>
  <definedNames>
    <definedName name="_xlnm.Print_Area" localSheetId="2">'Cost Table'!$A$1:$F$22</definedName>
    <definedName name="_xlnm.Print_Area" localSheetId="1">'Power Table'!$A$1:$H$24</definedName>
    <definedName name="_xlnm.Print_Area" localSheetId="0">'Weight Table'!$A$1:$H$22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4" l="1"/>
  <c r="G45" i="1"/>
  <c r="G47" i="1" s="1"/>
  <c r="G44" i="1"/>
  <c r="G43" i="1"/>
  <c r="E43" i="1"/>
  <c r="D43" i="1"/>
  <c r="G42" i="1"/>
  <c r="G41" i="1"/>
  <c r="G40" i="1"/>
  <c r="G39" i="1"/>
  <c r="G38" i="1"/>
  <c r="G37" i="1"/>
  <c r="G36" i="1"/>
  <c r="G35" i="1"/>
  <c r="G34" i="1"/>
  <c r="G30" i="1"/>
  <c r="E7" i="5"/>
  <c r="E8" i="5"/>
  <c r="E9" i="5"/>
  <c r="E10" i="5"/>
  <c r="E20" i="5" s="1"/>
  <c r="E11" i="5"/>
  <c r="E12" i="5"/>
  <c r="E13" i="5"/>
  <c r="E14" i="5"/>
  <c r="E15" i="5"/>
  <c r="E16" i="5"/>
  <c r="E17" i="5"/>
  <c r="E18" i="5"/>
  <c r="E19" i="5"/>
  <c r="D40" i="4"/>
  <c r="F39" i="4"/>
  <c r="F38" i="4"/>
  <c r="F37" i="4"/>
  <c r="F36" i="4"/>
  <c r="F35" i="4"/>
  <c r="F34" i="4"/>
  <c r="F33" i="4"/>
  <c r="F32" i="4"/>
  <c r="F31" i="4"/>
  <c r="F30" i="4"/>
  <c r="F29" i="4"/>
  <c r="F28" i="4"/>
  <c r="F27" i="4"/>
  <c r="F14" i="4"/>
  <c r="F15" i="4"/>
  <c r="F17" i="4"/>
  <c r="F18" i="4"/>
  <c r="F19" i="4"/>
  <c r="F8" i="4"/>
  <c r="F10" i="4"/>
  <c r="F11" i="4"/>
  <c r="F12" i="4"/>
  <c r="F13" i="4"/>
  <c r="F16" i="4"/>
  <c r="D20" i="4"/>
  <c r="F7" i="4"/>
  <c r="G12" i="1"/>
  <c r="G13" i="1"/>
  <c r="G14" i="1"/>
  <c r="G15" i="1"/>
  <c r="G16" i="1"/>
  <c r="G17" i="1"/>
  <c r="G18" i="1"/>
  <c r="G19" i="1"/>
  <c r="G21" i="1"/>
  <c r="G11" i="1"/>
  <c r="F40" i="4" l="1"/>
  <c r="F20" i="4"/>
  <c r="D20" i="1"/>
  <c r="G7" i="1"/>
  <c r="E20" i="1" l="1"/>
  <c r="G20" i="1" s="1"/>
  <c r="G22" i="1" s="1"/>
  <c r="G24" i="1" s="1"/>
</calcChain>
</file>

<file path=xl/sharedStrings.xml><?xml version="1.0" encoding="utf-8"?>
<sst xmlns="http://schemas.openxmlformats.org/spreadsheetml/2006/main" count="141" uniqueCount="51">
  <si>
    <t xml:space="preserve">Power Table </t>
  </si>
  <si>
    <t>Navigation</t>
  </si>
  <si>
    <t>Payloads</t>
  </si>
  <si>
    <t>APPM</t>
  </si>
  <si>
    <t>Sensors</t>
  </si>
  <si>
    <t>Note</t>
  </si>
  <si>
    <t>Other</t>
  </si>
  <si>
    <t>Nominal Voltage (V)</t>
  </si>
  <si>
    <t>At 2 knots</t>
  </si>
  <si>
    <t>Capacity (Ah)</t>
  </si>
  <si>
    <t>Power draw (A)</t>
  </si>
  <si>
    <t>Propulsion</t>
  </si>
  <si>
    <t>Power (Wh)</t>
  </si>
  <si>
    <t>Component</t>
  </si>
  <si>
    <t>Communication</t>
  </si>
  <si>
    <t>Category</t>
  </si>
  <si>
    <t>Qty.</t>
  </si>
  <si>
    <t>Thruster - EXAMPLE</t>
  </si>
  <si>
    <t>Battery - EXAMPLE</t>
  </si>
  <si>
    <t>CTD - EXAMPLE</t>
  </si>
  <si>
    <t>Control System - EXAMPLE</t>
  </si>
  <si>
    <t>Total</t>
  </si>
  <si>
    <t>Est. Duty Cycle (%)</t>
  </si>
  <si>
    <t>Battery Chemistry</t>
  </si>
  <si>
    <t>Li-Ion</t>
  </si>
  <si>
    <t xml:space="preserve">Weight Table </t>
  </si>
  <si>
    <t xml:space="preserve">Est. Operating Hours = </t>
  </si>
  <si>
    <t>Buoyancy (kgf)</t>
  </si>
  <si>
    <t>Weight (kg)</t>
  </si>
  <si>
    <t>Displacement (kg)</t>
  </si>
  <si>
    <t>Description</t>
  </si>
  <si>
    <t>Cylindrical PVC pipe</t>
  </si>
  <si>
    <t>Complex geometry</t>
  </si>
  <si>
    <t>Assorted bolts, nuts, etc</t>
  </si>
  <si>
    <t>Motor Housing - EXAMPLE</t>
  </si>
  <si>
    <t>Propeller - EXAMPLE</t>
  </si>
  <si>
    <t>Fasteners - EXAMPLE</t>
  </si>
  <si>
    <t>Hull</t>
  </si>
  <si>
    <t>Foam - EXAMPLE</t>
  </si>
  <si>
    <t>Metal frame - EXAMPLE</t>
  </si>
  <si>
    <t>Team Name - System Body [1 or 2] of [1 or 2]</t>
  </si>
  <si>
    <t xml:space="preserve">Cost Table </t>
  </si>
  <si>
    <t>Unit Cost (USD)</t>
  </si>
  <si>
    <r>
      <t xml:space="preserve">Fill out </t>
    </r>
    <r>
      <rPr>
        <b/>
        <u/>
        <sz val="11"/>
        <color theme="1"/>
        <rFont val="Calibri"/>
        <family val="2"/>
        <scheme val="minor"/>
      </rPr>
      <t>one table for each system body</t>
    </r>
    <r>
      <rPr>
        <sz val="11"/>
        <color theme="1"/>
        <rFont val="Calibri"/>
        <family val="2"/>
        <scheme val="minor"/>
      </rPr>
      <t>. Use as many rows as necessary and include all components/systems.  Subsystems can be grouped as needed. Do not modify worksheet formulas.</t>
    </r>
  </si>
  <si>
    <r>
      <t xml:space="preserve">Fill out </t>
    </r>
    <r>
      <rPr>
        <b/>
        <u/>
        <sz val="11"/>
        <color theme="1"/>
        <rFont val="Calibri"/>
        <family val="2"/>
        <scheme val="minor"/>
      </rPr>
      <t>one table for entire system</t>
    </r>
    <r>
      <rPr>
        <sz val="11"/>
        <color theme="1"/>
        <rFont val="Calibri"/>
        <family val="2"/>
        <scheme val="minor"/>
      </rPr>
      <t>. Use as many rows as necessary and include all components/subsystems.  Subsystems can be grouped as needed. Costs should be estimate of how much it would cost to acquire the component or subsystem, do not include labor costs for contestant team to install or assemble. Do not modify worksheet formulas.</t>
    </r>
  </si>
  <si>
    <t>Subtotal Cost (USD)</t>
  </si>
  <si>
    <t>Joe's Supply Co.</t>
  </si>
  <si>
    <r>
      <t xml:space="preserve">Fill out </t>
    </r>
    <r>
      <rPr>
        <b/>
        <u/>
        <sz val="11"/>
        <color theme="1"/>
        <rFont val="Calibri"/>
        <family val="2"/>
        <scheme val="minor"/>
      </rPr>
      <t>one table for each system body</t>
    </r>
    <r>
      <rPr>
        <sz val="11"/>
        <color theme="1"/>
        <rFont val="Calibri"/>
        <family val="2"/>
        <scheme val="minor"/>
      </rPr>
      <t>. Use as many rows as necessary and include all components/subsystems.  Subsystems can be grouped as needed, for example if components are located inside a pressure housing use this as one line item to ensure components are not double counted in weight or buoyancy. Assume freshwater for displacement weight. Use as many rows as necessary to justify system weight is below 250 kg. Do not modify worksheet formulas.</t>
    </r>
  </si>
  <si>
    <t>[Team Name]</t>
  </si>
  <si>
    <t>[Team Name] - System Body [1 or 2] of [1 or 2]</t>
  </si>
  <si>
    <t>DPPM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</si>
</sst>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75" formatCode="_(&quot;$&quot;* #,##0_);_(&quot;$&quot;* \(#,##0\);_(&quot;$&quot;* &quot;-&quot;??_);_(@_)"/>
  </numFmts>
  <fonts count="13">
    <font>
      <sz val="11"/>
      <color theme="1"/>
      <name val="Calibri"/>
      <family val="2"/>
      <scheme val="minor"/>
    </font>
    <font>
      <b/>
      <sz val="16"/>
      <color rgb="FF1C4587"/>
      <name val="Merriweather"/>
    </font>
    <font>
      <b/>
      <sz val="11"/>
      <color rgb="FFFFFFFF"/>
      <name val="Roboto"/>
    </font>
    <font>
      <sz val="12"/>
      <color rgb="FF000000"/>
      <name val="Roboto"/>
    </font>
    <font>
      <sz val="12"/>
      <color theme="1"/>
      <name val="Roboto"/>
    </font>
    <font>
      <sz val="11"/>
      <color theme="1"/>
      <name val="Roboto"/>
    </font>
    <font>
      <sz val="11"/>
      <color theme="1"/>
      <name val="Calibri"/>
      <family val="2"/>
      <scheme val="minor"/>
    </font>
    <font>
      <b/>
      <u/>
      <sz val="11"/>
      <color theme="1"/>
      <name val="Calibri"/>
      <family val="2"/>
      <scheme val="minor"/>
    </font>
    <font>
      <sz val="11"/>
      <color rgb="FF000000"/>
      <name val="Roboto"/>
    </font>
    <font>
      <sz val="10"/>
      <color rgb="FF000000"/>
      <name val="Roboto"/>
    </font>
    <font>
      <sz val="10"/>
      <color theme="1"/>
      <name val="Roboto"/>
    </font>
    <font>
      <b/>
      <sz val="11"/>
      <color theme="1"/>
      <name val="Roboto"/>
    </font>
    <font>
      <b/>
      <sz val="14"/>
      <color theme="1"/>
      <name val="Calibri"/>
      <family val="2"/>
      <scheme val="minor"/>
    </font>
  </fonts>
  <fills count="5">
    <fill>
      <patternFill patternType="none"/>
    </fill>
    <fill>
      <patternFill patternType="gray125"/>
    </fill>
    <fill>
      <patternFill patternType="solid">
        <fgColor rgb="FF4472C4"/>
        <bgColor indexed="64"/>
      </patternFill>
    </fill>
    <fill>
      <patternFill patternType="solid">
        <fgColor rgb="FFD9E2F3"/>
        <bgColor indexed="64"/>
      </patternFill>
    </fill>
    <fill>
      <patternFill patternType="solid">
        <fgColor theme="0"/>
        <bgColor indexed="64"/>
      </patternFill>
    </fill>
  </fills>
  <borders count="6">
    <border>
      <left/>
      <right/>
      <top/>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right style="medium">
        <color rgb="FF8EAADB"/>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66">
    <xf numFmtId="0" fontId="0" fillId="0" borderId="0" xfId="0"/>
    <xf numFmtId="0" fontId="0" fillId="0" borderId="0" xfId="0" applyAlignment="1">
      <alignment vertical="center"/>
    </xf>
    <xf numFmtId="0" fontId="5" fillId="0" borderId="0" xfId="0" applyFont="1"/>
    <xf numFmtId="164" fontId="5" fillId="0" borderId="0" xfId="0" applyNumberFormat="1" applyFont="1"/>
    <xf numFmtId="0" fontId="5" fillId="0" borderId="0" xfId="0" applyFont="1" applyAlignment="1">
      <alignmen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5" fillId="0" borderId="0" xfId="0" applyFont="1" applyAlignment="1">
      <alignment horizontal="center"/>
    </xf>
    <xf numFmtId="164" fontId="5" fillId="0" borderId="0" xfId="0" applyNumberFormat="1" applyFont="1" applyAlignment="1">
      <alignment horizontal="center"/>
    </xf>
    <xf numFmtId="0" fontId="9" fillId="3" borderId="2" xfId="0" applyFont="1" applyFill="1" applyBorder="1" applyAlignment="1">
      <alignment vertical="center" wrapText="1"/>
    </xf>
    <xf numFmtId="0" fontId="10" fillId="0" borderId="0" xfId="0" applyFont="1"/>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3" borderId="1" xfId="0" applyFont="1" applyFill="1" applyBorder="1" applyAlignment="1">
      <alignment vertical="center" wrapText="1"/>
    </xf>
    <xf numFmtId="0" fontId="8" fillId="3" borderId="3" xfId="0" applyFont="1" applyFill="1" applyBorder="1" applyAlignment="1">
      <alignment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3" xfId="0" applyFont="1" applyFill="1" applyBorder="1" applyAlignment="1">
      <alignment horizontal="right" vertical="center" wrapText="1"/>
    </xf>
    <xf numFmtId="2" fontId="8" fillId="3" borderId="2" xfId="0" applyNumberFormat="1" applyFont="1" applyFill="1" applyBorder="1" applyAlignment="1" applyProtection="1">
      <alignment horizontal="center" vertical="center" wrapText="1"/>
    </xf>
    <xf numFmtId="2" fontId="5" fillId="0" borderId="0" xfId="0" applyNumberFormat="1" applyFont="1" applyAlignment="1" applyProtection="1">
      <alignment horizontal="center"/>
    </xf>
    <xf numFmtId="2" fontId="8" fillId="3" borderId="3" xfId="0" applyNumberFormat="1" applyFont="1" applyFill="1" applyBorder="1" applyAlignment="1" applyProtection="1">
      <alignment horizontal="center" vertical="center" wrapText="1"/>
    </xf>
    <xf numFmtId="175" fontId="8" fillId="3" borderId="2" xfId="1" applyNumberFormat="1" applyFont="1" applyFill="1" applyBorder="1" applyAlignment="1">
      <alignment vertical="center" wrapText="1"/>
    </xf>
    <xf numFmtId="175" fontId="5" fillId="0" borderId="0" xfId="1" applyNumberFormat="1" applyFont="1" applyAlignment="1"/>
    <xf numFmtId="175" fontId="8" fillId="3" borderId="3" xfId="1" applyNumberFormat="1" applyFont="1" applyFill="1" applyBorder="1" applyAlignment="1">
      <alignment vertical="center" wrapText="1"/>
    </xf>
    <xf numFmtId="175" fontId="8" fillId="3" borderId="3" xfId="0" applyNumberFormat="1" applyFont="1" applyFill="1" applyBorder="1" applyAlignment="1">
      <alignment vertical="center" wrapText="1"/>
    </xf>
    <xf numFmtId="0" fontId="1" fillId="4" borderId="0" xfId="0" applyFont="1" applyFill="1" applyAlignment="1">
      <alignment horizontal="center" vertical="center"/>
    </xf>
    <xf numFmtId="0" fontId="0" fillId="4" borderId="0" xfId="0" applyFill="1"/>
    <xf numFmtId="0" fontId="0" fillId="4" borderId="0" xfId="0" applyFill="1" applyAlignment="1">
      <alignment horizontal="center" vertical="center" wrapText="1"/>
    </xf>
    <xf numFmtId="0" fontId="12" fillId="4" borderId="0" xfId="0" applyFont="1" applyFill="1" applyAlignment="1">
      <alignment horizontal="left" vertical="center" wrapText="1"/>
    </xf>
    <xf numFmtId="0" fontId="0" fillId="4" borderId="0" xfId="0" applyFill="1" applyAlignment="1">
      <alignment horizontal="center" vertical="center" wrapText="1"/>
    </xf>
    <xf numFmtId="0" fontId="3" fillId="4" borderId="0" xfId="0" applyFont="1" applyFill="1" applyBorder="1" applyAlignment="1">
      <alignment vertical="center" wrapText="1"/>
    </xf>
    <xf numFmtId="0" fontId="4" fillId="4" borderId="0" xfId="0" applyFont="1" applyFill="1" applyBorder="1" applyAlignment="1">
      <alignment vertical="center" wrapText="1"/>
    </xf>
    <xf numFmtId="0" fontId="5" fillId="4" borderId="0" xfId="0" applyFont="1" applyFill="1" applyBorder="1"/>
    <xf numFmtId="0" fontId="2" fillId="4" borderId="0" xfId="0" applyFont="1" applyFill="1" applyBorder="1" applyAlignment="1">
      <alignment horizontal="center" vertical="center" wrapText="1"/>
    </xf>
    <xf numFmtId="0" fontId="5" fillId="4" borderId="0" xfId="0" applyFont="1" applyFill="1"/>
    <xf numFmtId="0" fontId="11" fillId="4" borderId="0" xfId="0" applyFont="1" applyFill="1"/>
    <xf numFmtId="2" fontId="11" fillId="4" borderId="0" xfId="0" applyNumberFormat="1" applyFont="1" applyFill="1" applyAlignment="1">
      <alignment horizontal="center"/>
    </xf>
    <xf numFmtId="0" fontId="1" fillId="4" borderId="0" xfId="0" applyFont="1" applyFill="1" applyAlignment="1" applyProtection="1">
      <alignment horizontal="center" vertical="center"/>
      <protection locked="0"/>
    </xf>
    <xf numFmtId="0" fontId="0" fillId="4" borderId="0" xfId="0" applyFill="1" applyProtection="1">
      <protection locked="0"/>
    </xf>
    <xf numFmtId="0" fontId="0" fillId="0" borderId="0" xfId="0" applyProtection="1">
      <protection locked="0"/>
    </xf>
    <xf numFmtId="0" fontId="0" fillId="4" borderId="0" xfId="0" applyFill="1" applyAlignment="1" applyProtection="1">
      <alignment horizontal="center" vertical="center" wrapText="1"/>
      <protection locked="0"/>
    </xf>
    <xf numFmtId="0" fontId="12" fillId="4" borderId="0" xfId="0" applyFont="1" applyFill="1" applyAlignment="1" applyProtection="1">
      <alignment horizontal="left" vertical="center" wrapText="1"/>
      <protection locked="0"/>
    </xf>
    <xf numFmtId="0" fontId="0" fillId="4" borderId="0" xfId="0" applyFill="1" applyAlignment="1" applyProtection="1">
      <alignment horizontal="center" vertical="center" wrapText="1"/>
      <protection locked="0"/>
    </xf>
    <xf numFmtId="0" fontId="3" fillId="4" borderId="0" xfId="0" applyFont="1" applyFill="1" applyBorder="1" applyAlignment="1" applyProtection="1">
      <alignment vertical="center" wrapText="1"/>
      <protection locked="0"/>
    </xf>
    <xf numFmtId="0" fontId="4" fillId="4" borderId="0" xfId="0" applyFont="1" applyFill="1" applyBorder="1" applyAlignment="1" applyProtection="1">
      <alignment vertical="center" wrapText="1"/>
      <protection locked="0"/>
    </xf>
    <xf numFmtId="0" fontId="5" fillId="4" borderId="0" xfId="0" applyFont="1" applyFill="1" applyBorder="1" applyProtection="1">
      <protection locked="0"/>
    </xf>
    <xf numFmtId="0" fontId="2" fillId="2" borderId="4" xfId="0" applyFont="1" applyFill="1" applyBorder="1" applyAlignment="1" applyProtection="1">
      <alignment horizontal="center" vertical="center" wrapText="1"/>
      <protection locked="0"/>
    </xf>
    <xf numFmtId="0" fontId="8" fillId="3" borderId="1" xfId="0" applyFont="1" applyFill="1" applyBorder="1" applyAlignment="1" applyProtection="1">
      <alignment vertical="center" wrapText="1"/>
      <protection locked="0"/>
    </xf>
    <xf numFmtId="0" fontId="8" fillId="3" borderId="2" xfId="0" applyFont="1" applyFill="1" applyBorder="1" applyAlignment="1" applyProtection="1">
      <alignment horizontal="center" vertical="center" wrapText="1"/>
      <protection locked="0"/>
    </xf>
    <xf numFmtId="0" fontId="9" fillId="3" borderId="2" xfId="0" applyFont="1" applyFill="1" applyBorder="1" applyAlignment="1" applyProtection="1">
      <alignment vertical="center" wrapText="1"/>
      <protection locked="0"/>
    </xf>
    <xf numFmtId="0" fontId="5" fillId="0" borderId="0" xfId="0" applyFont="1" applyProtection="1">
      <protection locked="0"/>
    </xf>
    <xf numFmtId="0" fontId="5" fillId="0" borderId="0" xfId="0" applyFont="1" applyAlignment="1" applyProtection="1">
      <alignment horizontal="center"/>
      <protection locked="0"/>
    </xf>
    <xf numFmtId="0" fontId="10" fillId="0" borderId="0" xfId="0" applyFont="1" applyProtection="1">
      <protection locked="0"/>
    </xf>
    <xf numFmtId="0" fontId="8" fillId="3" borderId="2" xfId="0" applyFont="1" applyFill="1" applyBorder="1" applyAlignment="1" applyProtection="1">
      <alignment vertical="center" wrapText="1"/>
      <protection locked="0"/>
    </xf>
    <xf numFmtId="164" fontId="5" fillId="0" borderId="0" xfId="0" applyNumberFormat="1" applyFont="1" applyAlignment="1" applyProtection="1">
      <alignment horizontal="center"/>
      <protection locked="0"/>
    </xf>
    <xf numFmtId="0" fontId="8" fillId="3" borderId="3" xfId="0" applyFont="1" applyFill="1" applyBorder="1" applyAlignment="1" applyProtection="1">
      <alignment vertical="center" wrapText="1"/>
      <protection locked="0"/>
    </xf>
    <xf numFmtId="0" fontId="8" fillId="3" borderId="3" xfId="0" applyFont="1" applyFill="1" applyBorder="1" applyAlignment="1" applyProtection="1">
      <alignment horizontal="center" vertical="center" wrapText="1"/>
      <protection locked="0"/>
    </xf>
    <xf numFmtId="0" fontId="9" fillId="3" borderId="3" xfId="0" applyFont="1" applyFill="1" applyBorder="1" applyAlignment="1" applyProtection="1">
      <alignment vertical="center" wrapText="1"/>
      <protection locked="0"/>
    </xf>
    <xf numFmtId="0" fontId="8" fillId="3" borderId="3" xfId="0" applyFont="1" applyFill="1" applyBorder="1" applyAlignment="1" applyProtection="1">
      <alignment horizontal="right" vertical="center" wrapText="1"/>
      <protection locked="0"/>
    </xf>
    <xf numFmtId="0" fontId="5" fillId="4" borderId="0" xfId="0" applyFont="1" applyFill="1" applyProtection="1">
      <protection locked="0"/>
    </xf>
  </cellXfs>
  <cellStyles count="2">
    <cellStyle name="Currency" xfId="1" builtinId="4"/>
    <cellStyle name="Normal" xfId="0" builtinId="0"/>
  </cellStyles>
  <dxfs count="120">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protection locked="0" hidden="0"/>
    </dxf>
    <dxf>
      <font>
        <b val="0"/>
        <i val="0"/>
        <strike val="0"/>
        <condense val="0"/>
        <extend val="0"/>
        <outline val="0"/>
        <shadow val="0"/>
        <u val="none"/>
        <vertAlign val="baseline"/>
        <sz val="11"/>
        <color rgb="FF000000"/>
        <name val="Roboto"/>
        <scheme val="none"/>
      </font>
      <numFmt numFmtId="2" formatCode="0.00"/>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protection locked="1"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right" vertical="center" textRotation="0" wrapText="1" indent="0" justifyLastLine="0" shrinkToFit="0" readingOrder="0"/>
      <border diagonalUp="0" diagonalDown="0" outline="0">
        <left/>
        <right style="medium">
          <color rgb="FF8EAADB"/>
        </right>
        <top/>
        <bottom/>
      </border>
      <protection locked="0" hidden="0"/>
    </dxf>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numFmt numFmtId="2" formatCode="0.00"/>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style="medium">
          <color rgb="FF8EAADB"/>
        </bottom>
      </border>
      <protection locked="1"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top/>
        <bottom style="medium">
          <color rgb="FF8EAADB"/>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numFmt numFmtId="2" formatCode="0.00"/>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style="medium">
          <color rgb="FF8EAADB"/>
        </bottom>
      </border>
      <protection locked="1"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top/>
        <bottom style="medium">
          <color rgb="FF8EAADB"/>
        </bottom>
      </border>
      <protection locked="0" hidden="0"/>
    </dxf>
    <dxf>
      <font>
        <b val="0"/>
        <i val="0"/>
        <strike val="0"/>
        <condense val="0"/>
        <extend val="0"/>
        <outline val="0"/>
        <shadow val="0"/>
        <u val="none"/>
        <vertAlign val="baseline"/>
        <sz val="11"/>
        <color rgb="FF000000"/>
        <name val="Roboto"/>
        <scheme val="none"/>
      </font>
      <fill>
        <patternFill patternType="solid">
          <fgColor rgb="FF000000"/>
          <bgColor rgb="FFD9E2F3"/>
        </patternFill>
      </fill>
      <alignment horizontal="center" vertical="center" textRotation="0" wrapText="1" indent="0" justifyLastLine="0" shrinkToFit="0" readingOrder="0"/>
      <protection locked="0" hidden="0"/>
    </dxf>
    <dxf>
      <protection locked="0" hidden="0"/>
    </dxf>
    <dxf>
      <font>
        <b/>
        <i val="0"/>
        <strike val="0"/>
        <condense val="0"/>
        <extend val="0"/>
        <outline val="0"/>
        <shadow val="0"/>
        <u val="none"/>
        <vertAlign val="baseline"/>
        <sz val="11"/>
        <color rgb="FFFFFFFF"/>
        <name val="Roboto"/>
        <scheme val="none"/>
      </font>
      <fill>
        <patternFill patternType="solid">
          <fgColor indexed="64"/>
          <bgColor rgb="FF4472C4"/>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numFmt numFmtId="2" formatCode="0.00"/>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right" vertical="center" textRotation="0" wrapText="1" indent="0" justifyLastLine="0" shrinkToFit="0" readingOrder="0"/>
      <border diagonalUp="0" diagonalDown="0">
        <left/>
        <right style="medium">
          <color rgb="FF8EAADB"/>
        </right>
        <top/>
        <bottom/>
      </border>
      <protection locked="0" hidden="0"/>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protection locked="0" hidden="0"/>
    </dxf>
    <dxf>
      <font>
        <b val="0"/>
        <i val="0"/>
        <strike val="0"/>
        <condense val="0"/>
        <extend val="0"/>
        <outline val="0"/>
        <shadow val="0"/>
        <u val="none"/>
        <vertAlign val="baseline"/>
        <sz val="11"/>
        <color rgb="FF000000"/>
        <name val="Roboto"/>
        <scheme val="none"/>
      </font>
      <fill>
        <patternFill patternType="solid">
          <fgColor rgb="FF000000"/>
          <bgColor rgb="FFD9E2F3"/>
        </patternFill>
      </fill>
      <alignment horizontal="center" vertical="center" textRotation="0" wrapText="1" indent="0" justifyLastLine="0" shrinkToFit="0" readingOrder="0"/>
      <protection locked="0" hidden="0"/>
    </dxf>
    <dxf>
      <protection locked="0" hidden="0"/>
    </dxf>
    <dxf>
      <font>
        <b/>
        <i val="0"/>
        <strike val="0"/>
        <condense val="0"/>
        <extend val="0"/>
        <outline val="0"/>
        <shadow val="0"/>
        <u val="none"/>
        <vertAlign val="baseline"/>
        <sz val="11"/>
        <color rgb="FFFFFFFF"/>
        <name val="Roboto"/>
        <scheme val="none"/>
      </font>
      <fill>
        <patternFill patternType="solid">
          <fgColor indexed="64"/>
          <bgColor rgb="FF4472C4"/>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right"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right"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border outline="0">
        <bottom style="thin">
          <color indexed="64"/>
        </bottom>
      </border>
    </dxf>
    <dxf>
      <border outline="0">
        <bottom style="medium">
          <color rgb="FF8EAADB"/>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dxf>
    <dxf>
      <font>
        <b/>
        <i val="0"/>
        <strike val="0"/>
        <condense val="0"/>
        <extend val="0"/>
        <outline val="0"/>
        <shadow val="0"/>
        <u val="none"/>
        <vertAlign val="baseline"/>
        <sz val="11"/>
        <color rgb="FFFFFFFF"/>
        <name val="Roboto"/>
        <scheme val="none"/>
      </font>
      <fill>
        <patternFill patternType="solid">
          <fgColor indexed="64"/>
          <bgColor rgb="FF4472C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rgb="FF000000"/>
        <name val="Roboto"/>
        <scheme val="none"/>
      </font>
      <fill>
        <patternFill patternType="none">
          <fgColor indexed="64"/>
          <bgColor auto="1"/>
        </patternFill>
      </fill>
      <border outline="0">
        <left style="medium">
          <color rgb="FF8EAADB"/>
        </left>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rgb="FF8EAADB"/>
        </left>
        <right/>
        <top/>
        <bottom style="medium">
          <color rgb="FF8EAADB"/>
        </bottom>
      </border>
    </dxf>
    <dxf>
      <border outline="0">
        <bottom style="thin">
          <color indexed="64"/>
        </bottom>
      </border>
    </dxf>
    <dxf>
      <border outline="0">
        <top style="thin">
          <color indexed="64"/>
        </top>
      </border>
    </dxf>
    <dxf>
      <font>
        <b val="0"/>
        <i val="0"/>
        <strike val="0"/>
        <condense val="0"/>
        <extend val="0"/>
        <outline val="0"/>
        <shadow val="0"/>
        <u val="none"/>
        <vertAlign val="baseline"/>
        <sz val="12"/>
        <color rgb="FF000000"/>
        <name val="Roboto"/>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Roboto"/>
        <scheme val="none"/>
      </font>
      <fill>
        <patternFill patternType="solid">
          <fgColor indexed="64"/>
          <bgColor rgb="FF4472C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numFmt numFmtId="175" formatCode="_(&quot;$&quot;* #,##0_);_(&quot;$&quot;* \(#,##0\);_(&quot;$&quot;* &quot;-&quot;??_);_(@_)"/>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numFmt numFmtId="175" formatCode="_(&quot;$&quot;* #,##0_);_(&quot;$&quot;* \(#,##0\);_(&quot;$&quot;* &quot;-&quot;??_);_(@_)"/>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right" vertical="center" textRotation="0" wrapText="1" indent="0" justifyLastLine="0" shrinkToFit="0" readingOrder="0"/>
      <border diagonalUp="0" diagonalDown="0" outline="0">
        <left/>
        <right style="medium">
          <color rgb="FF8EAADB"/>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numFmt numFmtId="175" formatCode="_(&quot;$&quot;* #,##0_);_(&quot;$&quot;* \(#,##0\);_(&quot;$&quot;* &quot;-&quot;??_);_(@_)"/>
      <alignment horizontal="general" textRotation="0" indent="0" justifyLastLine="0" shrinkToFit="0" readingOrder="0"/>
    </dxf>
    <dxf>
      <font>
        <b val="0"/>
        <i val="0"/>
        <strike val="0"/>
        <condense val="0"/>
        <extend val="0"/>
        <outline val="0"/>
        <shadow val="0"/>
        <u val="none"/>
        <vertAlign val="baseline"/>
        <sz val="11"/>
        <color rgb="FF000000"/>
        <name val="Roboto"/>
        <scheme val="none"/>
      </font>
      <numFmt numFmtId="175" formatCode="_(&quot;$&quot;* #,##0_);_(&quot;$&quot;* \(#,##0\);_(&quot;$&quot;* &quot;-&quot;??_);_(@_)"/>
      <fill>
        <patternFill patternType="solid">
          <fgColor indexed="64"/>
          <bgColor rgb="FFD9E2F3"/>
        </patternFill>
      </fill>
      <alignment horizontal="general" vertical="center" textRotation="0" wrapText="1" indent="0" justifyLastLine="0" shrinkToFit="0" readingOrder="0"/>
      <border diagonalUp="0" diagonalDown="0" outline="0">
        <left/>
        <right/>
        <top/>
        <bottom style="medium">
          <color rgb="FF8EAADB"/>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outline="0">
        <left/>
        <right/>
        <top/>
        <bottom style="medium">
          <color rgb="FF8EAADB"/>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border outline="0">
        <bottom style="thin">
          <color rgb="FF000000"/>
        </bottom>
      </border>
    </dxf>
    <dxf>
      <border outline="0">
        <bottom style="medium">
          <color rgb="FF8EAADB"/>
        </bottom>
      </border>
    </dxf>
    <dxf>
      <border outline="0">
        <bottom style="thin">
          <color rgb="FF000000"/>
        </bottom>
      </border>
    </dxf>
    <dxf>
      <border outline="0">
        <bottom style="medium">
          <color rgb="FF8EAADB"/>
        </bottom>
      </border>
    </dxf>
    <dxf>
      <font>
        <b val="0"/>
        <i val="0"/>
        <strike val="0"/>
        <condense val="0"/>
        <extend val="0"/>
        <outline val="0"/>
        <shadow val="0"/>
        <u val="none"/>
        <vertAlign val="baseline"/>
        <sz val="11"/>
        <color rgb="FF000000"/>
        <name val="Roboto"/>
        <scheme val="none"/>
      </font>
      <fill>
        <patternFill patternType="solid">
          <fgColor rgb="FF000000"/>
          <bgColor rgb="FFD9E2F3"/>
        </patternFill>
      </fill>
      <alignment horizontal="center" vertical="center" textRotation="0" wrapText="1" indent="0" justifyLastLine="0" shrinkToFit="0" readingOrder="0"/>
    </dxf>
    <dxf>
      <font>
        <b/>
        <i val="0"/>
        <strike val="0"/>
        <condense val="0"/>
        <extend val="0"/>
        <outline val="0"/>
        <shadow val="0"/>
        <u val="none"/>
        <vertAlign val="baseline"/>
        <sz val="11"/>
        <color rgb="FFFFFFFF"/>
        <name val="Roboto"/>
        <scheme val="none"/>
      </font>
      <fill>
        <patternFill patternType="solid">
          <fgColor indexed="64"/>
          <bgColor rgb="FF4472C4"/>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rgb="FF000000"/>
        </bottom>
      </border>
    </dxf>
    <dxf>
      <border outline="0">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strike val="0"/>
        <outline val="0"/>
        <shadow val="0"/>
        <u val="none"/>
        <vertAlign val="baseline"/>
        <sz val="10"/>
        <color rgb="FF000000"/>
        <name val="Roboto"/>
        <scheme val="none"/>
      </font>
      <fill>
        <patternFill patternType="none">
          <fgColor indexed="64"/>
          <bgColor auto="1"/>
        </patternFill>
      </fill>
      <border outline="0">
        <left style="medium">
          <color rgb="FF8EAADB"/>
        </left>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rgb="FF8EAADB"/>
        </left>
        <right/>
        <top/>
        <bottom style="medium">
          <color rgb="FF8EAADB"/>
        </bottom>
      </border>
    </dxf>
    <dxf>
      <font>
        <b val="0"/>
        <i val="0"/>
        <strike val="0"/>
        <condense val="0"/>
        <extend val="0"/>
        <outline val="0"/>
        <shadow val="0"/>
        <u val="none"/>
        <vertAlign val="baseline"/>
        <sz val="11"/>
        <color rgb="FF000000"/>
        <name val="Roboto"/>
        <scheme val="none"/>
      </font>
      <fill>
        <patternFill patternType="none">
          <fgColor indexed="64"/>
          <bgColor auto="1"/>
        </patternFill>
      </fill>
      <alignment horizontal="general" vertical="center" textRotation="0" wrapText="1" indent="0" justifyLastLine="0" shrinkToFit="0" readingOrder="0"/>
      <border diagonalUp="0" diagonalDown="0" outline="0">
        <left style="medium">
          <color rgb="FF8EAADB"/>
        </left>
        <right/>
        <top/>
        <bottom style="medium">
          <color rgb="FF8EAADB"/>
        </bottom>
      </border>
    </dxf>
    <dxf>
      <font>
        <b/>
        <i val="0"/>
        <strike val="0"/>
        <condense val="0"/>
        <extend val="0"/>
        <outline val="0"/>
        <shadow val="0"/>
        <u val="none"/>
        <vertAlign val="baseline"/>
        <sz val="11"/>
        <color rgb="FFFFFFFF"/>
        <name val="Roboto"/>
        <scheme val="none"/>
      </font>
      <fill>
        <patternFill patternType="solid">
          <fgColor indexed="64"/>
          <bgColor rgb="FF4472C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center"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font>
        <b val="0"/>
        <i val="0"/>
        <strike val="0"/>
        <condense val="0"/>
        <extend val="0"/>
        <outline val="0"/>
        <shadow val="0"/>
        <u val="none"/>
        <vertAlign val="baseline"/>
        <sz val="11"/>
        <color rgb="FF000000"/>
        <name val="Roboto"/>
        <scheme val="none"/>
      </font>
      <fill>
        <patternFill patternType="solid">
          <fgColor indexed="64"/>
          <bgColor rgb="FFD9E2F3"/>
        </patternFill>
      </fill>
      <alignment horizontal="general" vertical="center" textRotation="0" wrapText="1" indent="0" justifyLastLine="0" shrinkToFit="0" readingOrder="0"/>
      <border diagonalUp="0" diagonalDown="0">
        <left/>
        <right style="medium">
          <color rgb="FF8EAADB"/>
        </right>
        <top/>
        <bottom style="medium">
          <color rgb="FF8EAADB"/>
        </bottom>
        <vertical/>
        <horizontal/>
      </border>
    </dxf>
    <dxf>
      <border outline="0">
        <bottom style="thin">
          <color indexed="64"/>
        </bottom>
      </border>
    </dxf>
    <dxf>
      <border outline="0">
        <bottom style="medium">
          <color rgb="FF8EAADB"/>
        </bottom>
      </border>
    </dxf>
    <dxf>
      <font>
        <b val="0"/>
        <i val="0"/>
        <strike val="0"/>
        <condense val="0"/>
        <extend val="0"/>
        <outline val="0"/>
        <shadow val="0"/>
        <u val="none"/>
        <vertAlign val="baseline"/>
        <sz val="12"/>
        <color rgb="FF000000"/>
        <name val="Roboto"/>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rgb="FFFFFFFF"/>
        <name val="Roboto"/>
        <scheme val="none"/>
      </font>
      <fill>
        <patternFill patternType="solid">
          <fgColor indexed="64"/>
          <bgColor rgb="FF4472C4"/>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B57E74-259B-40ED-8FE7-19F4232CF066}" name="Table25" displayName="Table25" ref="A6:H20" totalsRowCount="1" headerRowDxfId="38" dataDxfId="36" totalsRowDxfId="37" headerRowBorderDxfId="96" tableBorderDxfId="97">
  <autoFilter ref="A6:H19" xr:uid="{EFBE94F8-BEFA-4744-9EDF-0F70E0274A2E}"/>
  <tableColumns count="8">
    <tableColumn id="1" xr3:uid="{FAAE807B-0CB7-43BA-9A8A-7B2027555D19}" name="Category" totalsRowLabel="Total" dataDxfId="15" totalsRowDxfId="7"/>
    <tableColumn id="2" xr3:uid="{CF02CF59-2643-4BDD-BC46-20B1C8E7819F}" name="Component" dataDxfId="14" totalsRowDxfId="6"/>
    <tableColumn id="3" xr3:uid="{B4A6AA5B-1540-4D90-9FEC-260BC112A129}" name="Qty." dataDxfId="13" totalsRowDxfId="5"/>
    <tableColumn id="4" xr3:uid="{2C615E79-EA41-4ACA-8B6A-9027007BE8D2}" name="Weight (kg)" totalsRowFunction="sum" dataDxfId="12" totalsRowDxfId="4"/>
    <tableColumn id="5" xr3:uid="{6649E339-76A4-4093-8575-022A703BC860}" name="Displacement (kg)" dataDxfId="11" totalsRowDxfId="3"/>
    <tableColumn id="6" xr3:uid="{C4D82696-A437-4AD8-82C0-957BF46326BA}" name="Buoyancy (kgf)" totalsRowFunction="sum" dataDxfId="10" totalsRowDxfId="2">
      <calculatedColumnFormula>(Table25[[#This Row],[Displacement (kg)]]-Table25[[#This Row],[Weight (kg)]])*9.8067</calculatedColumnFormula>
    </tableColumn>
    <tableColumn id="7" xr3:uid="{C84EB424-D900-4309-97BD-06F698E73FC2}" name="Description" dataDxfId="9" totalsRowDxfId="1"/>
    <tableColumn id="8" xr3:uid="{E4C6DC2C-2793-4DC2-8050-273FBA51A959}" name="Note" dataDxfId="8" totalsRowDxfId="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F00574-A298-4BCF-B37A-287E6907EF2F}" name="Table257" displayName="Table257" ref="A26:H40" totalsRowCount="1" headerRowDxfId="21" dataDxfId="19" totalsRowDxfId="20" headerRowBorderDxfId="90" tableBorderDxfId="91">
  <autoFilter ref="A26:H39" xr:uid="{26902465-6F8D-4303-9703-13A0EAF50333}"/>
  <tableColumns count="8">
    <tableColumn id="1" xr3:uid="{BAE19B5C-059A-4B0A-8FFB-93048B66B3F6}" name="Category" totalsRowLabel="Total" dataDxfId="35" totalsRowDxfId="34"/>
    <tableColumn id="2" xr3:uid="{6D353E31-CF7C-476D-BDA5-1254086C7874}" name="Component" dataDxfId="33" totalsRowDxfId="32"/>
    <tableColumn id="3" xr3:uid="{98CDA8BD-DAEA-471F-9348-42397E65E36C}" name="Qty." dataDxfId="31" totalsRowDxfId="30"/>
    <tableColumn id="4" xr3:uid="{767034F7-DCF1-428C-917F-1A0123FC489F}" name="Weight (kg)" totalsRowFunction="sum" dataDxfId="29" totalsRowDxfId="28"/>
    <tableColumn id="5" xr3:uid="{C2AAFEB2-EF94-4D9B-B3A8-93F244974CAD}" name="Displacement (kg)" dataDxfId="18" totalsRowDxfId="27"/>
    <tableColumn id="6" xr3:uid="{9F5C3566-2456-42F6-A4D8-8DC1C7D39ABA}" name="Buoyancy (kgf)" totalsRowFunction="sum" dataDxfId="17" totalsRowDxfId="26">
      <calculatedColumnFormula>(Table257[[#This Row],[Displacement (kg)]]-Table257[[#This Row],[Weight (kg)]])*9.8067</calculatedColumnFormula>
    </tableColumn>
    <tableColumn id="7" xr3:uid="{E88618CF-EBEF-4EEB-8946-58CC965DBB42}" name="Description" dataDxfId="25" totalsRowDxfId="24"/>
    <tableColumn id="8" xr3:uid="{43F2318C-1B76-4932-BB9E-B6EFB1A0EEE2}" name="Note" dataDxfId="23" totalsRowDxfId="2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458AB4-DA93-42E5-A732-6FF2974B4E91}" name="Table1" displayName="Table1" ref="B6:H8" totalsRowShown="0" headerRowDxfId="117" dataDxfId="116" headerRowBorderDxfId="118" tableBorderDxfId="119">
  <autoFilter ref="B6:H8" xr:uid="{8E55E66C-4461-4DB5-9376-9F62164EA80D}"/>
  <tableColumns count="7">
    <tableColumn id="2" xr3:uid="{E4126AA3-8E07-4BC5-B563-282A2C91E17C}" name="Component" dataDxfId="104"/>
    <tableColumn id="3" xr3:uid="{43B26EFB-85C5-4D0C-AF24-A1780D9F7A88}" name="Qty." dataDxfId="103"/>
    <tableColumn id="4" xr3:uid="{32B3E99A-9F13-4B9A-9D23-D6D2216D8929}" name="Nominal Voltage (V)" dataDxfId="102"/>
    <tableColumn id="5" xr3:uid="{C5078642-9283-4CD7-BBC1-FAE9B63365FD}" name="Capacity (Ah)" dataDxfId="101"/>
    <tableColumn id="6" xr3:uid="{B4B42891-961B-4F46-B3C5-4FFACF413DC5}" name="Battery Chemistry" dataDxfId="100"/>
    <tableColumn id="7" xr3:uid="{3F051BAD-2C2D-476E-98C8-9F3C5AA469F4}" name="Power (Wh)" dataDxfId="98"/>
    <tableColumn id="8" xr3:uid="{E4FD71C1-990B-469B-9D8F-C404B75ED921}" name="Note" dataDxfId="9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B1A1DB-0A45-4CC8-A009-FB372931F54B}" name="Table2" displayName="Table2" ref="A10:H22" totalsRowCount="1" headerRowDxfId="105" dataDxfId="106" headerRowBorderDxfId="114" tableBorderDxfId="115">
  <autoFilter ref="A10:H21" xr:uid="{EFBE94F8-BEFA-4744-9EDF-0F70E0274A2E}"/>
  <tableColumns count="8">
    <tableColumn id="1" xr3:uid="{FEB755D9-F1C3-49FE-B29E-01BAF205F430}" name="Category" totalsRowLabel="Total" dataDxfId="113" totalsRowDxfId="46"/>
    <tableColumn id="2" xr3:uid="{5B09DC8A-4A53-4993-B47A-16A2E2F865B5}" name="Component" dataDxfId="112" totalsRowDxfId="45"/>
    <tableColumn id="3" xr3:uid="{9A8D9C9C-7AA5-41E3-9BC4-CE115D073360}" name="Qty." dataDxfId="111" totalsRowDxfId="44"/>
    <tableColumn id="4" xr3:uid="{5FCCC588-535B-4B9F-8503-FB004031B93E}" name="Nominal Voltage (V)" dataDxfId="110" totalsRowDxfId="43"/>
    <tableColumn id="5" xr3:uid="{D913F07D-CC24-4C84-BAD6-189A608C29DF}" name="Power draw (A)" dataDxfId="109" totalsRowDxfId="42"/>
    <tableColumn id="6" xr3:uid="{00777382-6B26-412D-BA41-F3DDE603F54D}" name="Est. Duty Cycle (%)" dataDxfId="108" totalsRowDxfId="41"/>
    <tableColumn id="7" xr3:uid="{D2290DD6-D32D-4AE6-A1E7-C8D2B52A4459}" name="Power (Wh)" totalsRowFunction="sum" dataDxfId="16" totalsRowDxfId="40">
      <calculatedColumnFormula>C11*D11*E11*(F11*0.01)</calculatedColumnFormula>
    </tableColumn>
    <tableColumn id="8" xr3:uid="{6BB3A801-4336-417D-9E28-8865C3FFAC6F}" name="Note" dataDxfId="107" totalsRowDxfId="39"/>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0EBFD44-D374-445B-AD3A-22DA7CB84F01}" name="Table18" displayName="Table18" ref="B29:H31" totalsRowShown="0" headerRowDxfId="77" dataDxfId="76" headerRowBorderDxfId="74" tableBorderDxfId="75">
  <autoFilter ref="B29:H31" xr:uid="{76936428-8302-4713-A20E-A08ADBFF9CAC}"/>
  <tableColumns count="7">
    <tableColumn id="2" xr3:uid="{2B9E086C-DE05-481E-BEFF-0D7B1ECC1E0F}" name="Component" dataDxfId="73"/>
    <tableColumn id="3" xr3:uid="{74E7C276-A6D9-4872-859F-F1CE88135D56}" name="Qty." dataDxfId="72"/>
    <tableColumn id="4" xr3:uid="{17CA643C-7F56-434A-AAB5-B8FD312D8460}" name="Nominal Voltage (V)" dataDxfId="71"/>
    <tableColumn id="5" xr3:uid="{A2FD1020-0677-4E79-9D6F-8D2FB09D35D8}" name="Capacity (Ah)" dataDxfId="70"/>
    <tableColumn id="6" xr3:uid="{9FF0C1A4-F04B-42D9-820F-E52365D49ABB}" name="Battery Chemistry" dataDxfId="69"/>
    <tableColumn id="7" xr3:uid="{FA692CF0-6294-44C6-9F5C-9DD3043E94A5}" name="Power (Wh)" dataDxfId="68"/>
    <tableColumn id="8" xr3:uid="{B344E42A-A015-4BC7-B0B9-7C1BA654E82A}" name="Note" dataDxfId="6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929F8C7-F923-46D5-B873-EF60BE1DD714}" name="Table29" displayName="Table29" ref="A33:H45" totalsRowCount="1" headerRowDxfId="66" dataDxfId="65" headerRowBorderDxfId="63" tableBorderDxfId="64">
  <autoFilter ref="A33:H44" xr:uid="{910871B3-1BF2-40E7-84F8-55D04AD83C68}"/>
  <tableColumns count="8">
    <tableColumn id="1" xr3:uid="{4E6194DD-96EC-4EF2-A4B8-6741E9772046}" name="Category" totalsRowLabel="Total" dataDxfId="62" totalsRowDxfId="61"/>
    <tableColumn id="2" xr3:uid="{6A552A04-6AC8-4B9A-9B71-29E7A89673A5}" name="Component" dataDxfId="60" totalsRowDxfId="59"/>
    <tableColumn id="3" xr3:uid="{9746E474-883F-4A54-8988-CE87DE1B21C4}" name="Qty." dataDxfId="58" totalsRowDxfId="57"/>
    <tableColumn id="4" xr3:uid="{687DCEFF-A3E7-4B97-93B5-5CE08BFB5715}" name="Nominal Voltage (V)" dataDxfId="56" totalsRowDxfId="55"/>
    <tableColumn id="5" xr3:uid="{EED81CA5-A855-4607-BEEF-3631EFCF7A9E}" name="Power draw (A)" dataDxfId="54" totalsRowDxfId="53"/>
    <tableColumn id="6" xr3:uid="{B40DFF85-47D4-405A-A946-AF97F1B722BD}" name="Est. Duty Cycle (%)" dataDxfId="52" totalsRowDxfId="51"/>
    <tableColumn id="7" xr3:uid="{7D78C1E1-5E5D-454C-B8BD-A6E1B307B81F}" name="Power (Wh)" totalsRowFunction="sum" dataDxfId="50" totalsRowDxfId="49">
      <calculatedColumnFormula>C34*D34*E34*(F34*0.01)</calculatedColumnFormula>
    </tableColumn>
    <tableColumn id="8" xr3:uid="{7A55C7D4-2E25-4BA8-A384-7C0CCC70D88B}" name="Note" dataDxfId="48" totalsRowDxfId="47"/>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59123E-57BA-4080-8A64-DB3A67F0D62B}" name="Table256" displayName="Table256" ref="A6:F20" totalsRowCount="1" headerRowDxfId="95" dataDxfId="94" headerRowBorderDxfId="92" tableBorderDxfId="93">
  <autoFilter ref="A6:F19" xr:uid="{EFBE94F8-BEFA-4744-9EDF-0F70E0274A2E}"/>
  <tableColumns count="6">
    <tableColumn id="1" xr3:uid="{1E94442E-1E34-4F5F-BF20-317E4E11C9F4}" name="Category" totalsRowLabel="Total" dataDxfId="89" totalsRowDxfId="83"/>
    <tableColumn id="2" xr3:uid="{A65114ED-D5B3-4451-91FA-134E107B30B3}" name="Component" dataDxfId="88" totalsRowDxfId="82"/>
    <tableColumn id="3" xr3:uid="{24C61BC2-32E9-4ECB-8975-4E1771AA41C0}" name="Qty." dataDxfId="87" totalsRowDxfId="81"/>
    <tableColumn id="4" xr3:uid="{82E74A5F-EEB8-4E6C-91D1-53EF9D2F4AA6}" name="Unit Cost (USD)" dataDxfId="86" totalsRowDxfId="80" dataCellStyle="Currency"/>
    <tableColumn id="10" xr3:uid="{2E3DA0C0-E99F-402F-B815-D106A1ACCBAD}" name="Subtotal Cost (USD)" totalsRowFunction="sum" dataDxfId="85" totalsRowDxfId="79" dataCellStyle="Currency">
      <calculatedColumnFormula>Table256[[#This Row],[Unit Cost (USD)]]*Table256[[#This Row],[Qty.]]</calculatedColumnFormula>
    </tableColumn>
    <tableColumn id="7" xr3:uid="{EB9BA909-C387-41EC-BD8F-A0866B0B4186}" name="Note" dataDxfId="84" totalsRowDxfId="78"/>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3A13-CA26-4863-96D4-DDB8514A58ED}">
  <sheetPr>
    <pageSetUpPr autoPageBreaks="0"/>
  </sheetPr>
  <dimension ref="A1:I44"/>
  <sheetViews>
    <sheetView tabSelected="1" zoomScaleNormal="100" workbookViewId="0">
      <selection activeCell="A2" sqref="A2:H3"/>
    </sheetView>
  </sheetViews>
  <sheetFormatPr defaultRowHeight="14.4"/>
  <cols>
    <col min="1" max="1" width="18.21875" style="45" customWidth="1"/>
    <col min="2" max="2" width="29.21875" style="45" customWidth="1"/>
    <col min="3" max="3" width="11.109375" style="45" customWidth="1"/>
    <col min="4" max="4" width="10.33203125" style="45" customWidth="1"/>
    <col min="5" max="5" width="15.6640625" style="45" customWidth="1"/>
    <col min="6" max="6" width="13.5546875" style="45" customWidth="1"/>
    <col min="7" max="7" width="29.5546875" style="45" customWidth="1"/>
    <col min="8" max="8" width="22.33203125" style="45" customWidth="1"/>
    <col min="9" max="16384" width="8.88671875" style="45"/>
  </cols>
  <sheetData>
    <row r="1" spans="1:9" ht="21">
      <c r="A1" s="43" t="s">
        <v>25</v>
      </c>
      <c r="B1" s="43"/>
      <c r="C1" s="44"/>
      <c r="D1" s="44"/>
      <c r="E1" s="44"/>
      <c r="F1" s="44"/>
      <c r="G1" s="44"/>
      <c r="H1" s="44"/>
      <c r="I1" s="44"/>
    </row>
    <row r="2" spans="1:9">
      <c r="A2" s="46" t="s">
        <v>47</v>
      </c>
      <c r="B2" s="46"/>
      <c r="C2" s="46"/>
      <c r="D2" s="46"/>
      <c r="E2" s="46"/>
      <c r="F2" s="46"/>
      <c r="G2" s="46"/>
      <c r="H2" s="46"/>
      <c r="I2" s="44"/>
    </row>
    <row r="3" spans="1:9" ht="28.8" customHeight="1">
      <c r="A3" s="46"/>
      <c r="B3" s="46"/>
      <c r="C3" s="46"/>
      <c r="D3" s="46"/>
      <c r="E3" s="46"/>
      <c r="F3" s="46"/>
      <c r="G3" s="46"/>
      <c r="H3" s="46"/>
      <c r="I3" s="44"/>
    </row>
    <row r="4" spans="1:9" ht="18">
      <c r="A4" s="47" t="s">
        <v>49</v>
      </c>
      <c r="B4" s="47"/>
      <c r="C4" s="47"/>
      <c r="D4" s="48"/>
      <c r="E4" s="48"/>
      <c r="F4" s="48"/>
      <c r="G4" s="48"/>
      <c r="H4" s="48"/>
      <c r="I4" s="44"/>
    </row>
    <row r="5" spans="1:9" ht="15">
      <c r="A5" s="49"/>
      <c r="B5" s="49"/>
      <c r="C5" s="50"/>
      <c r="D5" s="50"/>
      <c r="E5" s="50"/>
      <c r="F5" s="50"/>
      <c r="G5" s="50"/>
      <c r="H5" s="51"/>
      <c r="I5" s="44"/>
    </row>
    <row r="6" spans="1:9" ht="27.6">
      <c r="A6" s="52" t="s">
        <v>15</v>
      </c>
      <c r="B6" s="52" t="s">
        <v>13</v>
      </c>
      <c r="C6" s="52" t="s">
        <v>16</v>
      </c>
      <c r="D6" s="52" t="s">
        <v>28</v>
      </c>
      <c r="E6" s="52" t="s">
        <v>29</v>
      </c>
      <c r="F6" s="52" t="s">
        <v>27</v>
      </c>
      <c r="G6" s="52" t="s">
        <v>30</v>
      </c>
      <c r="H6" s="52" t="s">
        <v>5</v>
      </c>
      <c r="I6" s="44"/>
    </row>
    <row r="7" spans="1:9" ht="16.05" customHeight="1" thickBot="1">
      <c r="A7" s="53" t="s">
        <v>11</v>
      </c>
      <c r="B7" s="53" t="s">
        <v>34</v>
      </c>
      <c r="C7" s="54">
        <v>2</v>
      </c>
      <c r="D7" s="54">
        <v>0.4</v>
      </c>
      <c r="E7" s="54">
        <v>0.5</v>
      </c>
      <c r="F7" s="24">
        <f>(Table25[[#This Row],[Displacement (kg)]]-Table25[[#This Row],[Weight (kg)]])*9.8067</f>
        <v>0.98066999999999971</v>
      </c>
      <c r="G7" s="54" t="s">
        <v>31</v>
      </c>
      <c r="H7" s="55"/>
      <c r="I7" s="44"/>
    </row>
    <row r="8" spans="1:9" ht="16.05" customHeight="1">
      <c r="A8" s="56"/>
      <c r="B8" s="56" t="s">
        <v>35</v>
      </c>
      <c r="C8" s="57">
        <v>2</v>
      </c>
      <c r="D8" s="57">
        <v>0.02</v>
      </c>
      <c r="E8" s="57">
        <v>0.02</v>
      </c>
      <c r="F8" s="25">
        <f>(Table25[[#This Row],[Displacement (kg)]]-Table25[[#This Row],[Weight (kg)]])*9.8067</f>
        <v>0</v>
      </c>
      <c r="G8" s="57" t="s">
        <v>32</v>
      </c>
      <c r="H8" s="58"/>
      <c r="I8" s="44"/>
    </row>
    <row r="9" spans="1:9" ht="16.05" customHeight="1" thickBot="1">
      <c r="A9" s="59" t="s">
        <v>1</v>
      </c>
      <c r="B9" s="59"/>
      <c r="C9" s="54"/>
      <c r="D9" s="54"/>
      <c r="E9" s="54"/>
      <c r="F9" s="24">
        <f>(Table25[[#This Row],[Displacement (kg)]]-Table25[[#This Row],[Weight (kg)]])*9.8067</f>
        <v>0</v>
      </c>
      <c r="G9" s="54"/>
      <c r="H9" s="55"/>
      <c r="I9" s="44"/>
    </row>
    <row r="10" spans="1:9" ht="16.05" customHeight="1">
      <c r="A10" s="56"/>
      <c r="B10" s="56"/>
      <c r="C10" s="57"/>
      <c r="D10" s="57"/>
      <c r="E10" s="57"/>
      <c r="F10" s="25">
        <f>(Table25[[#This Row],[Displacement (kg)]]-Table25[[#This Row],[Weight (kg)]])*9.8067</f>
        <v>0</v>
      </c>
      <c r="G10" s="57"/>
      <c r="H10" s="58"/>
      <c r="I10" s="44"/>
    </row>
    <row r="11" spans="1:9" ht="16.05" customHeight="1" thickBot="1">
      <c r="A11" s="59" t="s">
        <v>14</v>
      </c>
      <c r="B11" s="59"/>
      <c r="C11" s="54"/>
      <c r="D11" s="54"/>
      <c r="E11" s="54"/>
      <c r="F11" s="24">
        <f>(Table25[[#This Row],[Displacement (kg)]]-Table25[[#This Row],[Weight (kg)]])*9.8067</f>
        <v>0</v>
      </c>
      <c r="G11" s="54"/>
      <c r="H11" s="55"/>
      <c r="I11" s="44"/>
    </row>
    <row r="12" spans="1:9" ht="16.05" customHeight="1">
      <c r="A12" s="56"/>
      <c r="B12" s="56"/>
      <c r="C12" s="57"/>
      <c r="D12" s="57"/>
      <c r="E12" s="57"/>
      <c r="F12" s="25">
        <f>(Table25[[#This Row],[Displacement (kg)]]-Table25[[#This Row],[Weight (kg)]])*9.8067</f>
        <v>0</v>
      </c>
      <c r="G12" s="57"/>
      <c r="H12" s="58"/>
      <c r="I12" s="44"/>
    </row>
    <row r="13" spans="1:9" ht="16.05" customHeight="1" thickBot="1">
      <c r="A13" s="59" t="s">
        <v>4</v>
      </c>
      <c r="B13" s="59"/>
      <c r="C13" s="54"/>
      <c r="D13" s="54"/>
      <c r="E13" s="54"/>
      <c r="F13" s="24">
        <f>(Table25[[#This Row],[Displacement (kg)]]-Table25[[#This Row],[Weight (kg)]])*9.8067</f>
        <v>0</v>
      </c>
      <c r="G13" s="54"/>
      <c r="H13" s="55"/>
      <c r="I13" s="44"/>
    </row>
    <row r="14" spans="1:9" ht="16.05" customHeight="1">
      <c r="A14" s="56"/>
      <c r="B14" s="56"/>
      <c r="C14" s="57"/>
      <c r="D14" s="57"/>
      <c r="E14" s="57"/>
      <c r="F14" s="25">
        <f>(Table25[[#This Row],[Displacement (kg)]]-Table25[[#This Row],[Weight (kg)]])*9.8067</f>
        <v>0</v>
      </c>
      <c r="G14" s="57"/>
      <c r="H14" s="58"/>
      <c r="I14" s="44"/>
    </row>
    <row r="15" spans="1:9" ht="16.05" customHeight="1" thickBot="1">
      <c r="A15" s="59" t="s">
        <v>37</v>
      </c>
      <c r="B15" s="59" t="s">
        <v>38</v>
      </c>
      <c r="C15" s="54">
        <v>1</v>
      </c>
      <c r="D15" s="54">
        <v>5</v>
      </c>
      <c r="E15" s="54">
        <v>41</v>
      </c>
      <c r="F15" s="24">
        <f>(Table25[[#This Row],[Displacement (kg)]]-Table25[[#This Row],[Weight (kg)]])*9.8067</f>
        <v>353.0412</v>
      </c>
      <c r="G15" s="54"/>
      <c r="H15" s="55"/>
      <c r="I15" s="44"/>
    </row>
    <row r="16" spans="1:9" ht="16.05" customHeight="1">
      <c r="A16" s="56"/>
      <c r="B16" s="56" t="s">
        <v>39</v>
      </c>
      <c r="C16" s="57">
        <v>1</v>
      </c>
      <c r="D16" s="57">
        <v>40</v>
      </c>
      <c r="E16" s="57">
        <v>5</v>
      </c>
      <c r="F16" s="25">
        <f>(Table25[[#This Row],[Displacement (kg)]]-Table25[[#This Row],[Weight (kg)]])*9.8067</f>
        <v>-343.23449999999997</v>
      </c>
      <c r="G16" s="57"/>
      <c r="H16" s="58"/>
      <c r="I16" s="44"/>
    </row>
    <row r="17" spans="1:9" ht="16.05" customHeight="1" thickBot="1">
      <c r="A17" s="59" t="s">
        <v>2</v>
      </c>
      <c r="B17" s="59"/>
      <c r="C17" s="54">
        <v>1</v>
      </c>
      <c r="D17" s="54"/>
      <c r="E17" s="54"/>
      <c r="F17" s="24">
        <f>(Table25[[#This Row],[Displacement (kg)]]-Table25[[#This Row],[Weight (kg)]])*9.8067</f>
        <v>0</v>
      </c>
      <c r="G17" s="54"/>
      <c r="H17" s="55"/>
      <c r="I17" s="44"/>
    </row>
    <row r="18" spans="1:9">
      <c r="A18" s="56"/>
      <c r="B18" s="56"/>
      <c r="C18" s="57"/>
      <c r="D18" s="57"/>
      <c r="E18" s="60"/>
      <c r="F18" s="25">
        <f>(Table25[[#This Row],[Displacement (kg)]]-Table25[[#This Row],[Weight (kg)]])*9.8067</f>
        <v>0</v>
      </c>
      <c r="G18" s="57"/>
      <c r="H18" s="58"/>
      <c r="I18" s="44"/>
    </row>
    <row r="19" spans="1:9">
      <c r="A19" s="61" t="s">
        <v>6</v>
      </c>
      <c r="B19" s="61" t="s">
        <v>36</v>
      </c>
      <c r="C19" s="62"/>
      <c r="D19" s="62">
        <v>2</v>
      </c>
      <c r="E19" s="62">
        <v>1</v>
      </c>
      <c r="F19" s="26">
        <f>(Table25[[#This Row],[Displacement (kg)]]-Table25[[#This Row],[Weight (kg)]])*9.8067</f>
        <v>-9.8066999999999993</v>
      </c>
      <c r="G19" s="62" t="s">
        <v>33</v>
      </c>
      <c r="H19" s="63"/>
      <c r="I19" s="44"/>
    </row>
    <row r="20" spans="1:9">
      <c r="A20" s="64" t="s">
        <v>21</v>
      </c>
      <c r="B20" s="61"/>
      <c r="C20" s="62"/>
      <c r="D20" s="62">
        <f>SUBTOTAL(109,Table25[Weight (kg)])</f>
        <v>47.42</v>
      </c>
      <c r="E20" s="62"/>
      <c r="F20" s="26">
        <f>SUBTOTAL(109,Table25[Buoyancy (kgf)])</f>
        <v>0.98067000000001059</v>
      </c>
      <c r="G20" s="62"/>
      <c r="H20" s="63"/>
      <c r="I20" s="44"/>
    </row>
    <row r="21" spans="1:9">
      <c r="A21" s="65"/>
      <c r="B21" s="65"/>
      <c r="C21" s="65"/>
      <c r="D21" s="65"/>
      <c r="E21" s="65"/>
      <c r="F21" s="65"/>
      <c r="G21" s="65"/>
      <c r="H21" s="65"/>
      <c r="I21" s="44"/>
    </row>
    <row r="22" spans="1:9">
      <c r="A22" s="65"/>
      <c r="B22" s="65"/>
      <c r="C22" s="65"/>
      <c r="D22" s="65"/>
      <c r="E22" s="65"/>
      <c r="F22" s="65"/>
      <c r="G22" s="65"/>
      <c r="H22" s="65"/>
      <c r="I22" s="44"/>
    </row>
    <row r="23" spans="1:9">
      <c r="A23" s="65"/>
      <c r="B23" s="65"/>
      <c r="C23" s="65"/>
      <c r="D23" s="65"/>
      <c r="E23" s="65"/>
      <c r="F23" s="65"/>
      <c r="G23" s="65"/>
      <c r="H23" s="65"/>
      <c r="I23" s="44"/>
    </row>
    <row r="24" spans="1:9" ht="18">
      <c r="A24" s="47" t="s">
        <v>40</v>
      </c>
      <c r="B24" s="47"/>
      <c r="C24" s="47"/>
      <c r="D24" s="48"/>
      <c r="E24" s="48"/>
      <c r="F24" s="48"/>
      <c r="G24" s="48"/>
      <c r="H24" s="48"/>
      <c r="I24" s="44"/>
    </row>
    <row r="25" spans="1:9" ht="15">
      <c r="A25" s="49"/>
      <c r="B25" s="49"/>
      <c r="C25" s="50"/>
      <c r="D25" s="50"/>
      <c r="E25" s="50"/>
      <c r="F25" s="50"/>
      <c r="G25" s="50"/>
      <c r="H25" s="51"/>
      <c r="I25" s="44"/>
    </row>
    <row r="26" spans="1:9" ht="27.6">
      <c r="A26" s="52" t="s">
        <v>15</v>
      </c>
      <c r="B26" s="52" t="s">
        <v>13</v>
      </c>
      <c r="C26" s="52" t="s">
        <v>16</v>
      </c>
      <c r="D26" s="52" t="s">
        <v>28</v>
      </c>
      <c r="E26" s="52" t="s">
        <v>29</v>
      </c>
      <c r="F26" s="52" t="s">
        <v>27</v>
      </c>
      <c r="G26" s="52" t="s">
        <v>30</v>
      </c>
      <c r="H26" s="52" t="s">
        <v>5</v>
      </c>
      <c r="I26" s="44"/>
    </row>
    <row r="27" spans="1:9" ht="15" thickBot="1">
      <c r="A27" s="53" t="s">
        <v>11</v>
      </c>
      <c r="B27" s="53" t="s">
        <v>34</v>
      </c>
      <c r="C27" s="54">
        <v>2</v>
      </c>
      <c r="D27" s="54">
        <v>0.4</v>
      </c>
      <c r="E27" s="54">
        <v>0.5</v>
      </c>
      <c r="F27" s="24">
        <f>(Table257[[#This Row],[Displacement (kg)]]-Table257[[#This Row],[Weight (kg)]])*9.8067</f>
        <v>0.98066999999999971</v>
      </c>
      <c r="G27" s="54" t="s">
        <v>31</v>
      </c>
      <c r="H27" s="55"/>
      <c r="I27" s="44"/>
    </row>
    <row r="28" spans="1:9">
      <c r="A28" s="56"/>
      <c r="B28" s="56" t="s">
        <v>35</v>
      </c>
      <c r="C28" s="57">
        <v>2</v>
      </c>
      <c r="D28" s="57">
        <v>0.02</v>
      </c>
      <c r="E28" s="57">
        <v>0.02</v>
      </c>
      <c r="F28" s="25">
        <f>(Table257[[#This Row],[Displacement (kg)]]-Table257[[#This Row],[Weight (kg)]])*9.8067</f>
        <v>0</v>
      </c>
      <c r="G28" s="57" t="s">
        <v>32</v>
      </c>
      <c r="H28" s="58"/>
      <c r="I28" s="44"/>
    </row>
    <row r="29" spans="1:9" ht="15" thickBot="1">
      <c r="A29" s="59" t="s">
        <v>1</v>
      </c>
      <c r="B29" s="59"/>
      <c r="C29" s="54"/>
      <c r="D29" s="54"/>
      <c r="E29" s="54"/>
      <c r="F29" s="24">
        <f>(Table257[[#This Row],[Displacement (kg)]]-Table257[[#This Row],[Weight (kg)]])*9.8067</f>
        <v>0</v>
      </c>
      <c r="G29" s="54"/>
      <c r="H29" s="55"/>
      <c r="I29" s="44"/>
    </row>
    <row r="30" spans="1:9">
      <c r="A30" s="56"/>
      <c r="B30" s="56"/>
      <c r="C30" s="57"/>
      <c r="D30" s="57"/>
      <c r="E30" s="57"/>
      <c r="F30" s="25">
        <f>(Table257[[#This Row],[Displacement (kg)]]-Table257[[#This Row],[Weight (kg)]])*9.8067</f>
        <v>0</v>
      </c>
      <c r="G30" s="57"/>
      <c r="H30" s="58"/>
      <c r="I30" s="44"/>
    </row>
    <row r="31" spans="1:9" ht="15" thickBot="1">
      <c r="A31" s="59" t="s">
        <v>14</v>
      </c>
      <c r="B31" s="59"/>
      <c r="C31" s="54"/>
      <c r="D31" s="54"/>
      <c r="E31" s="54"/>
      <c r="F31" s="24">
        <f>(Table257[[#This Row],[Displacement (kg)]]-Table257[[#This Row],[Weight (kg)]])*9.8067</f>
        <v>0</v>
      </c>
      <c r="G31" s="54"/>
      <c r="H31" s="55"/>
      <c r="I31" s="44"/>
    </row>
    <row r="32" spans="1:9">
      <c r="A32" s="56"/>
      <c r="B32" s="56"/>
      <c r="C32" s="57"/>
      <c r="D32" s="57"/>
      <c r="E32" s="57"/>
      <c r="F32" s="25">
        <f>(Table257[[#This Row],[Displacement (kg)]]-Table257[[#This Row],[Weight (kg)]])*9.8067</f>
        <v>0</v>
      </c>
      <c r="G32" s="57"/>
      <c r="H32" s="58"/>
      <c r="I32" s="44"/>
    </row>
    <row r="33" spans="1:9" ht="15" thickBot="1">
      <c r="A33" s="59" t="s">
        <v>4</v>
      </c>
      <c r="B33" s="59"/>
      <c r="C33" s="54"/>
      <c r="D33" s="54"/>
      <c r="E33" s="54"/>
      <c r="F33" s="24">
        <f>(Table257[[#This Row],[Displacement (kg)]]-Table257[[#This Row],[Weight (kg)]])*9.8067</f>
        <v>0</v>
      </c>
      <c r="G33" s="54"/>
      <c r="H33" s="55"/>
      <c r="I33" s="44"/>
    </row>
    <row r="34" spans="1:9">
      <c r="A34" s="56"/>
      <c r="B34" s="56"/>
      <c r="C34" s="57"/>
      <c r="D34" s="57"/>
      <c r="E34" s="57"/>
      <c r="F34" s="25">
        <f>(Table257[[#This Row],[Displacement (kg)]]-Table257[[#This Row],[Weight (kg)]])*9.8067</f>
        <v>0</v>
      </c>
      <c r="G34" s="57"/>
      <c r="H34" s="58"/>
      <c r="I34" s="44"/>
    </row>
    <row r="35" spans="1:9" ht="15" thickBot="1">
      <c r="A35" s="59" t="s">
        <v>37</v>
      </c>
      <c r="B35" s="59" t="s">
        <v>38</v>
      </c>
      <c r="C35" s="54">
        <v>1</v>
      </c>
      <c r="D35" s="54">
        <v>5</v>
      </c>
      <c r="E35" s="54">
        <v>41</v>
      </c>
      <c r="F35" s="24">
        <f>(Table257[[#This Row],[Displacement (kg)]]-Table257[[#This Row],[Weight (kg)]])*9.8067</f>
        <v>353.0412</v>
      </c>
      <c r="G35" s="54"/>
      <c r="H35" s="55"/>
      <c r="I35" s="44"/>
    </row>
    <row r="36" spans="1:9">
      <c r="A36" s="56"/>
      <c r="B36" s="56" t="s">
        <v>39</v>
      </c>
      <c r="C36" s="57">
        <v>1</v>
      </c>
      <c r="D36" s="57">
        <v>40</v>
      </c>
      <c r="E36" s="57">
        <v>5</v>
      </c>
      <c r="F36" s="25">
        <f>(Table257[[#This Row],[Displacement (kg)]]-Table257[[#This Row],[Weight (kg)]])*9.8067</f>
        <v>-343.23449999999997</v>
      </c>
      <c r="G36" s="57"/>
      <c r="H36" s="58"/>
      <c r="I36" s="44"/>
    </row>
    <row r="37" spans="1:9" ht="15" thickBot="1">
      <c r="A37" s="59" t="s">
        <v>2</v>
      </c>
      <c r="B37" s="59" t="s">
        <v>3</v>
      </c>
      <c r="C37" s="54">
        <v>1</v>
      </c>
      <c r="D37" s="54"/>
      <c r="E37" s="54"/>
      <c r="F37" s="24">
        <f>(Table257[[#This Row],[Displacement (kg)]]-Table257[[#This Row],[Weight (kg)]])*9.8067</f>
        <v>0</v>
      </c>
      <c r="G37" s="54"/>
      <c r="H37" s="55"/>
      <c r="I37" s="44"/>
    </row>
    <row r="38" spans="1:9">
      <c r="A38" s="56"/>
      <c r="B38" s="56"/>
      <c r="C38" s="57"/>
      <c r="D38" s="57"/>
      <c r="E38" s="60"/>
      <c r="F38" s="25">
        <f>(Table257[[#This Row],[Displacement (kg)]]-Table257[[#This Row],[Weight (kg)]])*9.8067</f>
        <v>0</v>
      </c>
      <c r="G38" s="57"/>
      <c r="H38" s="58"/>
      <c r="I38" s="44"/>
    </row>
    <row r="39" spans="1:9">
      <c r="A39" s="61" t="s">
        <v>6</v>
      </c>
      <c r="B39" s="61" t="s">
        <v>36</v>
      </c>
      <c r="C39" s="62"/>
      <c r="D39" s="62">
        <v>2</v>
      </c>
      <c r="E39" s="62">
        <v>1</v>
      </c>
      <c r="F39" s="26">
        <f>(Table257[[#This Row],[Displacement (kg)]]-Table257[[#This Row],[Weight (kg)]])*9.8067</f>
        <v>-9.8066999999999993</v>
      </c>
      <c r="G39" s="62" t="s">
        <v>33</v>
      </c>
      <c r="H39" s="63"/>
      <c r="I39" s="44"/>
    </row>
    <row r="40" spans="1:9">
      <c r="A40" s="64" t="s">
        <v>21</v>
      </c>
      <c r="B40" s="61"/>
      <c r="C40" s="62"/>
      <c r="D40" s="62">
        <f>SUBTOTAL(109,Table257[Weight (kg)])</f>
        <v>47.42</v>
      </c>
      <c r="E40" s="62"/>
      <c r="F40" s="26">
        <f>SUBTOTAL(109,Table257[Buoyancy (kgf)])</f>
        <v>0.98067000000001059</v>
      </c>
      <c r="G40" s="62"/>
      <c r="H40" s="63"/>
      <c r="I40" s="44"/>
    </row>
    <row r="41" spans="1:9">
      <c r="A41" s="65"/>
      <c r="B41" s="65"/>
      <c r="C41" s="65"/>
      <c r="D41" s="65"/>
      <c r="E41" s="65"/>
      <c r="F41" s="65"/>
      <c r="G41" s="65"/>
      <c r="H41" s="65"/>
      <c r="I41" s="44"/>
    </row>
    <row r="42" spans="1:9">
      <c r="A42" s="44"/>
      <c r="B42" s="44"/>
      <c r="C42" s="44"/>
      <c r="D42" s="44"/>
      <c r="E42" s="44"/>
      <c r="F42" s="44"/>
      <c r="G42" s="44"/>
      <c r="H42" s="44"/>
      <c r="I42" s="44"/>
    </row>
    <row r="43" spans="1:9">
      <c r="A43" s="44"/>
      <c r="B43" s="44"/>
      <c r="C43" s="44"/>
      <c r="D43" s="44"/>
      <c r="E43" s="44"/>
      <c r="F43" s="44"/>
      <c r="G43" s="44"/>
      <c r="H43" s="44"/>
      <c r="I43" s="44"/>
    </row>
    <row r="44" spans="1:9">
      <c r="A44" s="44"/>
      <c r="B44" s="44"/>
      <c r="C44" s="44"/>
      <c r="D44" s="44"/>
      <c r="E44" s="44"/>
      <c r="F44" s="44"/>
      <c r="G44" s="44"/>
      <c r="H44" s="44"/>
    </row>
  </sheetData>
  <sheetProtection formatCells="0" formatColumns="0" formatRows="0" insertColumns="0" insertRows="0" insertHyperlinks="0" deleteColumns="0" deleteRows="0" sort="0" autoFilter="0" pivotTables="0"/>
  <mergeCells count="4">
    <mergeCell ref="A2:H3"/>
    <mergeCell ref="A1:B1"/>
    <mergeCell ref="A4:C4"/>
    <mergeCell ref="A24:C24"/>
  </mergeCells>
  <pageMargins left="0.7" right="0.7" top="0.75" bottom="0.75" header="0.3" footer="0.3"/>
  <pageSetup orientation="landscape" horizontalDpi="4294967293"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4854-C610-484E-BD8C-FFFCF6683F74}">
  <sheetPr>
    <pageSetUpPr autoPageBreaks="0"/>
  </sheetPr>
  <dimension ref="A1:I49"/>
  <sheetViews>
    <sheetView zoomScale="89" zoomScaleNormal="89" workbookViewId="0">
      <selection activeCell="G17" sqref="G17"/>
    </sheetView>
  </sheetViews>
  <sheetFormatPr defaultRowHeight="14.4"/>
  <cols>
    <col min="1" max="1" width="18.21875" customWidth="1"/>
    <col min="2" max="2" width="29.21875" customWidth="1"/>
    <col min="3" max="3" width="11.109375" customWidth="1"/>
    <col min="4" max="4" width="26.21875" bestFit="1" customWidth="1"/>
    <col min="5" max="5" width="21.6640625" bestFit="1" customWidth="1"/>
    <col min="6" max="6" width="25.77734375" bestFit="1" customWidth="1"/>
    <col min="7" max="7" width="17.88671875" bestFit="1" customWidth="1"/>
    <col min="8" max="8" width="23.88671875" customWidth="1"/>
  </cols>
  <sheetData>
    <row r="1" spans="1:9" ht="21">
      <c r="A1" s="31" t="s">
        <v>0</v>
      </c>
      <c r="B1" s="31"/>
      <c r="C1" s="32"/>
      <c r="D1" s="32"/>
      <c r="E1" s="32"/>
      <c r="F1" s="32"/>
      <c r="G1" s="32"/>
      <c r="H1" s="32"/>
      <c r="I1" s="32"/>
    </row>
    <row r="2" spans="1:9">
      <c r="A2" s="33" t="s">
        <v>43</v>
      </c>
      <c r="B2" s="33"/>
      <c r="C2" s="33"/>
      <c r="D2" s="33"/>
      <c r="E2" s="33"/>
      <c r="F2" s="33"/>
      <c r="G2" s="33"/>
      <c r="H2" s="33"/>
      <c r="I2" s="32"/>
    </row>
    <row r="3" spans="1:9" ht="28.8" customHeight="1">
      <c r="A3" s="33"/>
      <c r="B3" s="33"/>
      <c r="C3" s="33"/>
      <c r="D3" s="33"/>
      <c r="E3" s="33"/>
      <c r="F3" s="33"/>
      <c r="G3" s="33"/>
      <c r="H3" s="33"/>
      <c r="I3" s="32"/>
    </row>
    <row r="4" spans="1:9" ht="18" customHeight="1">
      <c r="A4" s="34" t="s">
        <v>49</v>
      </c>
      <c r="B4" s="34"/>
      <c r="C4" s="34"/>
      <c r="D4" s="35"/>
      <c r="E4" s="35"/>
      <c r="F4" s="35"/>
      <c r="G4" s="35"/>
      <c r="H4" s="35"/>
      <c r="I4" s="32"/>
    </row>
    <row r="5" spans="1:9">
      <c r="A5" s="32"/>
      <c r="B5" s="32"/>
      <c r="C5" s="32"/>
      <c r="D5" s="32"/>
      <c r="E5" s="32"/>
      <c r="F5" s="32"/>
      <c r="G5" s="32"/>
      <c r="H5" s="32"/>
      <c r="I5" s="32"/>
    </row>
    <row r="6" spans="1:9">
      <c r="A6" s="39"/>
      <c r="B6" s="6" t="s">
        <v>13</v>
      </c>
      <c r="C6" s="5" t="s">
        <v>16</v>
      </c>
      <c r="D6" s="5" t="s">
        <v>7</v>
      </c>
      <c r="E6" s="5" t="s">
        <v>9</v>
      </c>
      <c r="F6" s="5" t="s">
        <v>23</v>
      </c>
      <c r="G6" s="5" t="s">
        <v>12</v>
      </c>
      <c r="H6" s="5" t="s">
        <v>5</v>
      </c>
      <c r="I6" s="32"/>
    </row>
    <row r="7" spans="1:9" ht="15.6" thickBot="1">
      <c r="A7" s="36"/>
      <c r="B7" s="15" t="s">
        <v>18</v>
      </c>
      <c r="C7" s="21">
        <v>3</v>
      </c>
      <c r="D7" s="21">
        <v>14.4</v>
      </c>
      <c r="E7" s="21">
        <v>20</v>
      </c>
      <c r="F7" s="21" t="s">
        <v>24</v>
      </c>
      <c r="G7" s="21">
        <f>C7*D7*E7</f>
        <v>864</v>
      </c>
      <c r="H7" s="13"/>
      <c r="I7" s="32"/>
    </row>
    <row r="8" spans="1:9" ht="15">
      <c r="A8" s="36"/>
      <c r="B8" s="16"/>
      <c r="C8" s="22"/>
      <c r="D8" s="22"/>
      <c r="E8" s="22"/>
      <c r="F8" s="22"/>
      <c r="G8" s="22"/>
      <c r="H8" s="14"/>
      <c r="I8" s="32"/>
    </row>
    <row r="9" spans="1:9" ht="15">
      <c r="A9" s="36"/>
      <c r="B9" s="36"/>
      <c r="C9" s="37"/>
      <c r="D9" s="37"/>
      <c r="E9" s="37"/>
      <c r="F9" s="37"/>
      <c r="G9" s="37"/>
      <c r="H9" s="38"/>
      <c r="I9" s="32"/>
    </row>
    <row r="10" spans="1:9">
      <c r="A10" s="5" t="s">
        <v>15</v>
      </c>
      <c r="B10" s="5" t="s">
        <v>13</v>
      </c>
      <c r="C10" s="5" t="s">
        <v>16</v>
      </c>
      <c r="D10" s="5" t="s">
        <v>7</v>
      </c>
      <c r="E10" s="5" t="s">
        <v>10</v>
      </c>
      <c r="F10" s="5" t="s">
        <v>22</v>
      </c>
      <c r="G10" s="5" t="s">
        <v>12</v>
      </c>
      <c r="H10" s="5" t="s">
        <v>5</v>
      </c>
      <c r="I10" s="32"/>
    </row>
    <row r="11" spans="1:9" ht="16.05" customHeight="1" thickBot="1">
      <c r="A11" s="17" t="s">
        <v>11</v>
      </c>
      <c r="B11" s="17" t="s">
        <v>17</v>
      </c>
      <c r="C11" s="8">
        <v>2</v>
      </c>
      <c r="D11" s="8">
        <v>16</v>
      </c>
      <c r="E11" s="8">
        <v>5</v>
      </c>
      <c r="F11" s="8">
        <v>100</v>
      </c>
      <c r="G11" s="8">
        <f>C11*D11*E11*(F11*0.01)</f>
        <v>160</v>
      </c>
      <c r="H11" s="11" t="s">
        <v>8</v>
      </c>
      <c r="I11" s="32"/>
    </row>
    <row r="12" spans="1:9" ht="16.05" customHeight="1">
      <c r="A12" s="2"/>
      <c r="B12" s="2"/>
      <c r="C12" s="9"/>
      <c r="D12" s="9"/>
      <c r="E12" s="9"/>
      <c r="F12" s="9"/>
      <c r="G12" s="9">
        <f t="shared" ref="G12:G21" si="0">C12*D12*E12*(F12*0.01)</f>
        <v>0</v>
      </c>
      <c r="H12" s="12"/>
      <c r="I12" s="32"/>
    </row>
    <row r="13" spans="1:9" ht="16.05" customHeight="1" thickBot="1">
      <c r="A13" s="7" t="s">
        <v>1</v>
      </c>
      <c r="B13" s="7"/>
      <c r="C13" s="8"/>
      <c r="D13" s="8"/>
      <c r="E13" s="8"/>
      <c r="F13" s="8"/>
      <c r="G13" s="8">
        <f t="shared" si="0"/>
        <v>0</v>
      </c>
      <c r="H13" s="11"/>
      <c r="I13" s="32"/>
    </row>
    <row r="14" spans="1:9" ht="16.05" customHeight="1">
      <c r="A14" s="2"/>
      <c r="B14" s="2"/>
      <c r="C14" s="9"/>
      <c r="D14" s="9"/>
      <c r="E14" s="9"/>
      <c r="F14" s="9"/>
      <c r="G14" s="9">
        <f t="shared" si="0"/>
        <v>0</v>
      </c>
      <c r="H14" s="12"/>
      <c r="I14" s="32"/>
    </row>
    <row r="15" spans="1:9" ht="16.05" customHeight="1" thickBot="1">
      <c r="A15" s="7" t="s">
        <v>14</v>
      </c>
      <c r="B15" s="7"/>
      <c r="C15" s="8"/>
      <c r="D15" s="8"/>
      <c r="E15" s="8"/>
      <c r="F15" s="8"/>
      <c r="G15" s="8">
        <f t="shared" si="0"/>
        <v>0</v>
      </c>
      <c r="H15" s="11"/>
      <c r="I15" s="32"/>
    </row>
    <row r="16" spans="1:9" ht="16.05" customHeight="1">
      <c r="A16" s="2"/>
      <c r="B16" s="2"/>
      <c r="C16" s="9"/>
      <c r="D16" s="9"/>
      <c r="E16" s="9"/>
      <c r="F16" s="9"/>
      <c r="G16" s="9">
        <f t="shared" si="0"/>
        <v>0</v>
      </c>
      <c r="H16" s="12"/>
      <c r="I16" s="32"/>
    </row>
    <row r="17" spans="1:9" ht="16.05" customHeight="1" thickBot="1">
      <c r="A17" s="7" t="s">
        <v>4</v>
      </c>
      <c r="B17" s="7"/>
      <c r="C17" s="8"/>
      <c r="D17" s="8"/>
      <c r="E17" s="8"/>
      <c r="F17" s="8"/>
      <c r="G17" s="8">
        <f t="shared" si="0"/>
        <v>0</v>
      </c>
      <c r="H17" s="11"/>
      <c r="I17" s="32"/>
    </row>
    <row r="18" spans="1:9" ht="16.05" customHeight="1">
      <c r="A18" s="2"/>
      <c r="B18" s="2"/>
      <c r="C18" s="9"/>
      <c r="D18" s="9"/>
      <c r="E18" s="9"/>
      <c r="F18" s="9"/>
      <c r="G18" s="9">
        <f t="shared" si="0"/>
        <v>0</v>
      </c>
      <c r="H18" s="12"/>
      <c r="I18" s="32"/>
    </row>
    <row r="19" spans="1:9" ht="16.05" customHeight="1" thickBot="1">
      <c r="A19" s="7" t="s">
        <v>2</v>
      </c>
      <c r="B19" s="7" t="s">
        <v>19</v>
      </c>
      <c r="C19" s="8">
        <v>1</v>
      </c>
      <c r="D19" s="8">
        <v>12</v>
      </c>
      <c r="E19" s="8">
        <v>1</v>
      </c>
      <c r="F19" s="8">
        <v>100</v>
      </c>
      <c r="G19" s="8">
        <f t="shared" si="0"/>
        <v>12</v>
      </c>
      <c r="H19" s="11"/>
      <c r="I19" s="32"/>
    </row>
    <row r="20" spans="1:9">
      <c r="A20" s="2"/>
      <c r="B20" s="2" t="s">
        <v>50</v>
      </c>
      <c r="C20" s="9">
        <v>1</v>
      </c>
      <c r="D20" s="9">
        <f>D7</f>
        <v>14.4</v>
      </c>
      <c r="E20" s="10">
        <f>100/D20</f>
        <v>6.9444444444444446</v>
      </c>
      <c r="F20" s="9">
        <v>100</v>
      </c>
      <c r="G20" s="9">
        <f t="shared" si="0"/>
        <v>100</v>
      </c>
      <c r="H20" s="12"/>
      <c r="I20" s="32"/>
    </row>
    <row r="21" spans="1:9">
      <c r="A21" s="18" t="s">
        <v>6</v>
      </c>
      <c r="B21" s="18" t="s">
        <v>20</v>
      </c>
      <c r="C21" s="19">
        <v>1</v>
      </c>
      <c r="D21" s="19">
        <v>5</v>
      </c>
      <c r="E21" s="19">
        <v>4</v>
      </c>
      <c r="F21" s="19">
        <v>100</v>
      </c>
      <c r="G21" s="19">
        <f t="shared" si="0"/>
        <v>20</v>
      </c>
      <c r="H21" s="20"/>
      <c r="I21" s="32"/>
    </row>
    <row r="22" spans="1:9">
      <c r="A22" s="23" t="s">
        <v>21</v>
      </c>
      <c r="B22" s="18"/>
      <c r="C22" s="19"/>
      <c r="D22" s="19"/>
      <c r="E22" s="19"/>
      <c r="F22" s="19"/>
      <c r="G22" s="19">
        <f>SUBTOTAL(109,Table2[Power (Wh)])</f>
        <v>292</v>
      </c>
      <c r="H22" s="20"/>
      <c r="I22" s="32"/>
    </row>
    <row r="23" spans="1:9">
      <c r="A23" s="40"/>
      <c r="B23" s="40"/>
      <c r="C23" s="40"/>
      <c r="D23" s="40"/>
      <c r="E23" s="40"/>
      <c r="F23" s="40"/>
      <c r="G23" s="40"/>
      <c r="H23" s="40"/>
      <c r="I23" s="32"/>
    </row>
    <row r="24" spans="1:9">
      <c r="A24" s="40"/>
      <c r="B24" s="40"/>
      <c r="C24" s="40"/>
      <c r="D24" s="40"/>
      <c r="E24" s="40"/>
      <c r="F24" s="41" t="s">
        <v>26</v>
      </c>
      <c r="G24" s="42">
        <f>SUM(Table1[Power (Wh)])/Table2[[#Totals],[Power (Wh)]]</f>
        <v>2.9589041095890409</v>
      </c>
      <c r="H24" s="40"/>
      <c r="I24" s="32"/>
    </row>
    <row r="25" spans="1:9">
      <c r="A25" s="40"/>
      <c r="B25" s="40"/>
      <c r="C25" s="40"/>
      <c r="D25" s="40"/>
      <c r="E25" s="40"/>
      <c r="F25" s="40"/>
      <c r="G25" s="40"/>
      <c r="H25" s="40"/>
      <c r="I25" s="32"/>
    </row>
    <row r="26" spans="1:9">
      <c r="A26" s="40"/>
      <c r="B26" s="40"/>
      <c r="C26" s="40"/>
      <c r="D26" s="40"/>
      <c r="E26" s="40"/>
      <c r="F26" s="40"/>
      <c r="G26" s="40"/>
      <c r="H26" s="40"/>
      <c r="I26" s="32"/>
    </row>
    <row r="27" spans="1:9" ht="18">
      <c r="A27" s="34" t="s">
        <v>40</v>
      </c>
      <c r="B27" s="34"/>
      <c r="C27" s="34"/>
      <c r="D27" s="35"/>
      <c r="E27" s="35"/>
      <c r="F27" s="35"/>
      <c r="G27" s="35"/>
      <c r="H27" s="35"/>
      <c r="I27" s="32"/>
    </row>
    <row r="28" spans="1:9">
      <c r="A28" s="32"/>
      <c r="B28" s="32"/>
      <c r="C28" s="32"/>
      <c r="D28" s="32"/>
      <c r="E28" s="32"/>
      <c r="F28" s="32"/>
      <c r="G28" s="32"/>
      <c r="H28" s="32"/>
      <c r="I28" s="32"/>
    </row>
    <row r="29" spans="1:9">
      <c r="A29" s="39"/>
      <c r="B29" s="6" t="s">
        <v>13</v>
      </c>
      <c r="C29" s="5" t="s">
        <v>16</v>
      </c>
      <c r="D29" s="5" t="s">
        <v>7</v>
      </c>
      <c r="E29" s="5" t="s">
        <v>9</v>
      </c>
      <c r="F29" s="5" t="s">
        <v>23</v>
      </c>
      <c r="G29" s="5" t="s">
        <v>12</v>
      </c>
      <c r="H29" s="5" t="s">
        <v>5</v>
      </c>
      <c r="I29" s="32"/>
    </row>
    <row r="30" spans="1:9" ht="15.6" thickBot="1">
      <c r="A30" s="36"/>
      <c r="B30" s="15" t="s">
        <v>18</v>
      </c>
      <c r="C30" s="21">
        <v>3</v>
      </c>
      <c r="D30" s="21">
        <v>14.4</v>
      </c>
      <c r="E30" s="21">
        <v>20</v>
      </c>
      <c r="F30" s="21" t="s">
        <v>24</v>
      </c>
      <c r="G30" s="21">
        <f>C30*D30*E30</f>
        <v>864</v>
      </c>
      <c r="H30" s="13"/>
      <c r="I30" s="32"/>
    </row>
    <row r="31" spans="1:9" ht="15">
      <c r="A31" s="36"/>
      <c r="B31" s="16"/>
      <c r="C31" s="22"/>
      <c r="D31" s="22"/>
      <c r="E31" s="22"/>
      <c r="F31" s="22"/>
      <c r="G31" s="22"/>
      <c r="H31" s="14"/>
      <c r="I31" s="32"/>
    </row>
    <row r="32" spans="1:9" ht="15">
      <c r="A32" s="36"/>
      <c r="B32" s="36"/>
      <c r="C32" s="37"/>
      <c r="D32" s="37"/>
      <c r="E32" s="37"/>
      <c r="F32" s="37"/>
      <c r="G32" s="37"/>
      <c r="H32" s="38"/>
      <c r="I32" s="32"/>
    </row>
    <row r="33" spans="1:9">
      <c r="A33" s="5" t="s">
        <v>15</v>
      </c>
      <c r="B33" s="5" t="s">
        <v>13</v>
      </c>
      <c r="C33" s="5" t="s">
        <v>16</v>
      </c>
      <c r="D33" s="5" t="s">
        <v>7</v>
      </c>
      <c r="E33" s="5" t="s">
        <v>10</v>
      </c>
      <c r="F33" s="5" t="s">
        <v>22</v>
      </c>
      <c r="G33" s="5" t="s">
        <v>12</v>
      </c>
      <c r="H33" s="5" t="s">
        <v>5</v>
      </c>
      <c r="I33" s="32"/>
    </row>
    <row r="34" spans="1:9" ht="15" thickBot="1">
      <c r="A34" s="17" t="s">
        <v>11</v>
      </c>
      <c r="B34" s="17" t="s">
        <v>17</v>
      </c>
      <c r="C34" s="8">
        <v>2</v>
      </c>
      <c r="D34" s="8">
        <v>16</v>
      </c>
      <c r="E34" s="8">
        <v>5</v>
      </c>
      <c r="F34" s="8">
        <v>100</v>
      </c>
      <c r="G34" s="8">
        <f>C34*D34*E34*(F34*0.01)</f>
        <v>160</v>
      </c>
      <c r="H34" s="11" t="s">
        <v>8</v>
      </c>
      <c r="I34" s="32"/>
    </row>
    <row r="35" spans="1:9">
      <c r="A35" s="2"/>
      <c r="B35" s="2"/>
      <c r="C35" s="9"/>
      <c r="D35" s="9"/>
      <c r="E35" s="9"/>
      <c r="F35" s="9"/>
      <c r="G35" s="9">
        <f t="shared" ref="G35:G44" si="1">C35*D35*E35*(F35*0.01)</f>
        <v>0</v>
      </c>
      <c r="H35" s="12"/>
      <c r="I35" s="32"/>
    </row>
    <row r="36" spans="1:9" ht="15" thickBot="1">
      <c r="A36" s="7" t="s">
        <v>1</v>
      </c>
      <c r="B36" s="7"/>
      <c r="C36" s="8"/>
      <c r="D36" s="8"/>
      <c r="E36" s="8"/>
      <c r="F36" s="8"/>
      <c r="G36" s="8">
        <f t="shared" si="1"/>
        <v>0</v>
      </c>
      <c r="H36" s="11"/>
      <c r="I36" s="32"/>
    </row>
    <row r="37" spans="1:9">
      <c r="A37" s="2"/>
      <c r="B37" s="2"/>
      <c r="C37" s="9"/>
      <c r="D37" s="9"/>
      <c r="E37" s="9"/>
      <c r="F37" s="9"/>
      <c r="G37" s="9">
        <f t="shared" si="1"/>
        <v>0</v>
      </c>
      <c r="H37" s="12"/>
      <c r="I37" s="32"/>
    </row>
    <row r="38" spans="1:9" ht="15" thickBot="1">
      <c r="A38" s="7" t="s">
        <v>14</v>
      </c>
      <c r="B38" s="7"/>
      <c r="C38" s="8"/>
      <c r="D38" s="8"/>
      <c r="E38" s="8"/>
      <c r="F38" s="8"/>
      <c r="G38" s="8">
        <f t="shared" si="1"/>
        <v>0</v>
      </c>
      <c r="H38" s="11"/>
      <c r="I38" s="32"/>
    </row>
    <row r="39" spans="1:9">
      <c r="A39" s="2"/>
      <c r="B39" s="2"/>
      <c r="C39" s="9"/>
      <c r="D39" s="9"/>
      <c r="E39" s="9"/>
      <c r="F39" s="9"/>
      <c r="G39" s="9">
        <f t="shared" si="1"/>
        <v>0</v>
      </c>
      <c r="H39" s="12"/>
      <c r="I39" s="32"/>
    </row>
    <row r="40" spans="1:9" ht="15" thickBot="1">
      <c r="A40" s="7" t="s">
        <v>4</v>
      </c>
      <c r="B40" s="7"/>
      <c r="C40" s="8"/>
      <c r="D40" s="8"/>
      <c r="E40" s="8"/>
      <c r="F40" s="8"/>
      <c r="G40" s="8">
        <f t="shared" si="1"/>
        <v>0</v>
      </c>
      <c r="H40" s="11"/>
      <c r="I40" s="32"/>
    </row>
    <row r="41" spans="1:9">
      <c r="A41" s="2"/>
      <c r="B41" s="2"/>
      <c r="C41" s="9"/>
      <c r="D41" s="9"/>
      <c r="E41" s="9"/>
      <c r="F41" s="9"/>
      <c r="G41" s="9">
        <f t="shared" si="1"/>
        <v>0</v>
      </c>
      <c r="H41" s="12"/>
      <c r="I41" s="32"/>
    </row>
    <row r="42" spans="1:9" ht="15" thickBot="1">
      <c r="A42" s="7" t="s">
        <v>2</v>
      </c>
      <c r="B42" s="7" t="s">
        <v>19</v>
      </c>
      <c r="C42" s="8">
        <v>1</v>
      </c>
      <c r="D42" s="8">
        <v>12</v>
      </c>
      <c r="E42" s="8">
        <v>1</v>
      </c>
      <c r="F42" s="8">
        <v>100</v>
      </c>
      <c r="G42" s="8">
        <f t="shared" si="1"/>
        <v>12</v>
      </c>
      <c r="H42" s="11"/>
      <c r="I42" s="32"/>
    </row>
    <row r="43" spans="1:9">
      <c r="A43" s="2"/>
      <c r="B43" s="2" t="s">
        <v>3</v>
      </c>
      <c r="C43" s="9">
        <v>1</v>
      </c>
      <c r="D43" s="9">
        <f>D30</f>
        <v>14.4</v>
      </c>
      <c r="E43" s="10">
        <f>100/D43</f>
        <v>6.9444444444444446</v>
      </c>
      <c r="F43" s="9">
        <v>100</v>
      </c>
      <c r="G43" s="9">
        <f t="shared" si="1"/>
        <v>100</v>
      </c>
      <c r="H43" s="12"/>
      <c r="I43" s="32"/>
    </row>
    <row r="44" spans="1:9">
      <c r="A44" s="18" t="s">
        <v>6</v>
      </c>
      <c r="B44" s="18" t="s">
        <v>20</v>
      </c>
      <c r="C44" s="19">
        <v>1</v>
      </c>
      <c r="D44" s="19">
        <v>5</v>
      </c>
      <c r="E44" s="19">
        <v>4</v>
      </c>
      <c r="F44" s="19">
        <v>100</v>
      </c>
      <c r="G44" s="19">
        <f t="shared" si="1"/>
        <v>20</v>
      </c>
      <c r="H44" s="20"/>
      <c r="I44" s="32"/>
    </row>
    <row r="45" spans="1:9">
      <c r="A45" s="23" t="s">
        <v>21</v>
      </c>
      <c r="B45" s="18"/>
      <c r="C45" s="19"/>
      <c r="D45" s="19"/>
      <c r="E45" s="19"/>
      <c r="F45" s="19"/>
      <c r="G45" s="19">
        <f>SUBTOTAL(109,Table29[Power (Wh)])</f>
        <v>292</v>
      </c>
      <c r="H45" s="20"/>
      <c r="I45" s="32"/>
    </row>
    <row r="46" spans="1:9">
      <c r="A46" s="40"/>
      <c r="B46" s="40"/>
      <c r="C46" s="40"/>
      <c r="D46" s="40"/>
      <c r="E46" s="40"/>
      <c r="F46" s="40"/>
      <c r="G46" s="40"/>
      <c r="H46" s="40"/>
      <c r="I46" s="32"/>
    </row>
    <row r="47" spans="1:9">
      <c r="A47" s="40"/>
      <c r="B47" s="40"/>
      <c r="C47" s="40"/>
      <c r="D47" s="40"/>
      <c r="E47" s="40"/>
      <c r="F47" s="41" t="s">
        <v>26</v>
      </c>
      <c r="G47" s="42">
        <f>SUM(Table18[Power (Wh)])/Table29[[#Totals],[Power (Wh)]]</f>
        <v>2.9589041095890409</v>
      </c>
      <c r="H47" s="40"/>
      <c r="I47" s="32"/>
    </row>
    <row r="48" spans="1:9">
      <c r="A48" s="32"/>
      <c r="B48" s="32"/>
      <c r="C48" s="32"/>
      <c r="D48" s="32"/>
      <c r="E48" s="32"/>
      <c r="F48" s="32"/>
      <c r="G48" s="32"/>
      <c r="H48" s="32"/>
      <c r="I48" s="32"/>
    </row>
    <row r="49" spans="9:9">
      <c r="I49" s="32"/>
    </row>
  </sheetData>
  <mergeCells count="4">
    <mergeCell ref="A2:H3"/>
    <mergeCell ref="A1:B1"/>
    <mergeCell ref="A4:C4"/>
    <mergeCell ref="A27:C27"/>
  </mergeCells>
  <pageMargins left="0.7" right="0.7" top="0.75" bottom="0.75" header="0.3" footer="0.3"/>
  <pageSetup orientation="landscape" horizontalDpi="4294967293"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6E7A-A577-4ABE-A780-B44C6916F420}">
  <sheetPr>
    <pageSetUpPr autoPageBreaks="0"/>
  </sheetPr>
  <dimension ref="A1:G30"/>
  <sheetViews>
    <sheetView zoomScaleNormal="100" workbookViewId="0">
      <selection activeCell="I12" sqref="I12"/>
    </sheetView>
  </sheetViews>
  <sheetFormatPr defaultRowHeight="14.4"/>
  <cols>
    <col min="1" max="1" width="18.21875" customWidth="1"/>
    <col min="2" max="2" width="28.44140625" customWidth="1"/>
    <col min="3" max="3" width="11.109375" customWidth="1"/>
    <col min="4" max="4" width="14.33203125" bestFit="1" customWidth="1"/>
    <col min="5" max="5" width="18.5546875" bestFit="1" customWidth="1"/>
    <col min="6" max="6" width="22.5546875" bestFit="1" customWidth="1"/>
  </cols>
  <sheetData>
    <row r="1" spans="1:7" ht="21">
      <c r="A1" s="31" t="s">
        <v>41</v>
      </c>
      <c r="B1" s="31"/>
      <c r="C1" s="32"/>
      <c r="D1" s="32"/>
      <c r="E1" s="32"/>
      <c r="F1" s="32"/>
      <c r="G1" s="32"/>
    </row>
    <row r="2" spans="1:7">
      <c r="A2" s="33" t="s">
        <v>44</v>
      </c>
      <c r="B2" s="33"/>
      <c r="C2" s="33"/>
      <c r="D2" s="33"/>
      <c r="E2" s="33"/>
      <c r="F2" s="33"/>
      <c r="G2" s="32"/>
    </row>
    <row r="3" spans="1:7" ht="28.8" customHeight="1">
      <c r="A3" s="33"/>
      <c r="B3" s="33"/>
      <c r="C3" s="33"/>
      <c r="D3" s="33"/>
      <c r="E3" s="33"/>
      <c r="F3" s="33"/>
      <c r="G3" s="32"/>
    </row>
    <row r="4" spans="1:7" ht="18">
      <c r="A4" s="34" t="s">
        <v>48</v>
      </c>
      <c r="B4" s="34"/>
      <c r="C4" s="34"/>
      <c r="D4" s="35"/>
      <c r="E4" s="35"/>
      <c r="F4" s="35"/>
      <c r="G4" s="32"/>
    </row>
    <row r="5" spans="1:7" ht="15">
      <c r="A5" s="36"/>
      <c r="B5" s="36"/>
      <c r="C5" s="37"/>
      <c r="D5" s="37"/>
      <c r="E5" s="37"/>
      <c r="F5" s="37"/>
      <c r="G5" s="32"/>
    </row>
    <row r="6" spans="1:7" ht="27.6">
      <c r="A6" s="5" t="s">
        <v>15</v>
      </c>
      <c r="B6" s="5" t="s">
        <v>13</v>
      </c>
      <c r="C6" s="5" t="s">
        <v>16</v>
      </c>
      <c r="D6" s="5" t="s">
        <v>42</v>
      </c>
      <c r="E6" s="5" t="s">
        <v>45</v>
      </c>
      <c r="F6" s="5" t="s">
        <v>5</v>
      </c>
      <c r="G6" s="32"/>
    </row>
    <row r="7" spans="1:7" ht="16.05" customHeight="1" thickBot="1">
      <c r="A7" s="17" t="s">
        <v>11</v>
      </c>
      <c r="B7" s="17" t="s">
        <v>34</v>
      </c>
      <c r="C7" s="8">
        <v>2</v>
      </c>
      <c r="D7" s="27">
        <v>20</v>
      </c>
      <c r="E7" s="27">
        <f>Table256[[#This Row],[Unit Cost (USD)]]*Table256[[#This Row],[Qty.]]</f>
        <v>40</v>
      </c>
      <c r="F7" s="8" t="s">
        <v>46</v>
      </c>
      <c r="G7" s="32"/>
    </row>
    <row r="8" spans="1:7" ht="16.05" customHeight="1">
      <c r="A8" s="2"/>
      <c r="B8" s="2" t="s">
        <v>35</v>
      </c>
      <c r="C8" s="9">
        <v>2</v>
      </c>
      <c r="D8" s="28">
        <v>35</v>
      </c>
      <c r="E8" s="28">
        <f>Table256[[#This Row],[Unit Cost (USD)]]*Table256[[#This Row],[Qty.]]</f>
        <v>70</v>
      </c>
      <c r="F8" s="9"/>
      <c r="G8" s="32"/>
    </row>
    <row r="9" spans="1:7" ht="16.05" customHeight="1" thickBot="1">
      <c r="A9" s="7" t="s">
        <v>1</v>
      </c>
      <c r="B9" s="7"/>
      <c r="C9" s="8"/>
      <c r="D9" s="27"/>
      <c r="E9" s="27">
        <f>Table256[[#This Row],[Unit Cost (USD)]]*Table256[[#This Row],[Qty.]]</f>
        <v>0</v>
      </c>
      <c r="F9" s="8"/>
      <c r="G9" s="32"/>
    </row>
    <row r="10" spans="1:7" ht="16.05" customHeight="1">
      <c r="A10" s="2"/>
      <c r="B10" s="2"/>
      <c r="C10" s="9"/>
      <c r="D10" s="28"/>
      <c r="E10" s="28">
        <f>Table256[[#This Row],[Unit Cost (USD)]]*Table256[[#This Row],[Qty.]]</f>
        <v>0</v>
      </c>
      <c r="F10" s="9"/>
      <c r="G10" s="32"/>
    </row>
    <row r="11" spans="1:7" ht="16.05" customHeight="1" thickBot="1">
      <c r="A11" s="7" t="s">
        <v>14</v>
      </c>
      <c r="B11" s="7"/>
      <c r="C11" s="8"/>
      <c r="D11" s="27"/>
      <c r="E11" s="27">
        <f>Table256[[#This Row],[Unit Cost (USD)]]*Table256[[#This Row],[Qty.]]</f>
        <v>0</v>
      </c>
      <c r="F11" s="8"/>
      <c r="G11" s="32"/>
    </row>
    <row r="12" spans="1:7" ht="16.05" customHeight="1">
      <c r="A12" s="2"/>
      <c r="B12" s="2"/>
      <c r="C12" s="9"/>
      <c r="D12" s="28"/>
      <c r="E12" s="28">
        <f>Table256[[#This Row],[Unit Cost (USD)]]*Table256[[#This Row],[Qty.]]</f>
        <v>0</v>
      </c>
      <c r="F12" s="9"/>
      <c r="G12" s="32"/>
    </row>
    <row r="13" spans="1:7" ht="16.05" customHeight="1" thickBot="1">
      <c r="A13" s="7" t="s">
        <v>4</v>
      </c>
      <c r="B13" s="7"/>
      <c r="C13" s="8"/>
      <c r="D13" s="27"/>
      <c r="E13" s="27">
        <f>Table256[[#This Row],[Unit Cost (USD)]]*Table256[[#This Row],[Qty.]]</f>
        <v>0</v>
      </c>
      <c r="F13" s="8"/>
      <c r="G13" s="32"/>
    </row>
    <row r="14" spans="1:7" ht="16.05" customHeight="1">
      <c r="A14" s="2"/>
      <c r="B14" s="2"/>
      <c r="C14" s="9"/>
      <c r="D14" s="28"/>
      <c r="E14" s="28">
        <f>Table256[[#This Row],[Unit Cost (USD)]]*Table256[[#This Row],[Qty.]]</f>
        <v>0</v>
      </c>
      <c r="F14" s="9"/>
      <c r="G14" s="32"/>
    </row>
    <row r="15" spans="1:7" ht="16.05" customHeight="1" thickBot="1">
      <c r="A15" s="7" t="s">
        <v>37</v>
      </c>
      <c r="B15" s="7" t="s">
        <v>38</v>
      </c>
      <c r="C15" s="8">
        <v>1</v>
      </c>
      <c r="D15" s="27">
        <v>100</v>
      </c>
      <c r="E15" s="27">
        <f>Table256[[#This Row],[Unit Cost (USD)]]*Table256[[#This Row],[Qty.]]</f>
        <v>100</v>
      </c>
      <c r="F15" s="8"/>
      <c r="G15" s="32"/>
    </row>
    <row r="16" spans="1:7" ht="16.05" customHeight="1">
      <c r="A16" s="2"/>
      <c r="B16" s="2" t="s">
        <v>39</v>
      </c>
      <c r="C16" s="9">
        <v>1</v>
      </c>
      <c r="D16" s="28">
        <v>1500</v>
      </c>
      <c r="E16" s="28">
        <f>Table256[[#This Row],[Unit Cost (USD)]]*Table256[[#This Row],[Qty.]]</f>
        <v>1500</v>
      </c>
      <c r="F16" s="9"/>
      <c r="G16" s="32"/>
    </row>
    <row r="17" spans="1:7" ht="16.05" customHeight="1" thickBot="1">
      <c r="A17" s="7" t="s">
        <v>2</v>
      </c>
      <c r="B17" s="7"/>
      <c r="C17" s="8"/>
      <c r="D17" s="27"/>
      <c r="E17" s="27">
        <f>Table256[[#This Row],[Unit Cost (USD)]]*Table256[[#This Row],[Qty.]]</f>
        <v>0</v>
      </c>
      <c r="F17" s="8"/>
      <c r="G17" s="32"/>
    </row>
    <row r="18" spans="1:7">
      <c r="A18" s="2"/>
      <c r="B18" s="2"/>
      <c r="C18" s="9"/>
      <c r="D18" s="28"/>
      <c r="E18" s="28">
        <f>Table256[[#This Row],[Unit Cost (USD)]]*Table256[[#This Row],[Qty.]]</f>
        <v>0</v>
      </c>
      <c r="F18" s="9"/>
      <c r="G18" s="32"/>
    </row>
    <row r="19" spans="1:7">
      <c r="A19" s="18" t="s">
        <v>6</v>
      </c>
      <c r="B19" s="18" t="s">
        <v>36</v>
      </c>
      <c r="C19" s="19"/>
      <c r="D19" s="29">
        <v>75</v>
      </c>
      <c r="E19" s="29">
        <f>Table256[[#This Row],[Unit Cost (USD)]]*Table256[[#This Row],[Qty.]]</f>
        <v>0</v>
      </c>
      <c r="F19" s="19" t="s">
        <v>33</v>
      </c>
      <c r="G19" s="32"/>
    </row>
    <row r="20" spans="1:7">
      <c r="A20" s="23" t="s">
        <v>21</v>
      </c>
      <c r="B20" s="18"/>
      <c r="C20" s="19"/>
      <c r="D20" s="30"/>
      <c r="E20" s="30">
        <f>SUBTOTAL(109,Table256[Subtotal Cost (USD)])</f>
        <v>1710</v>
      </c>
      <c r="F20" s="19"/>
      <c r="G20" s="32"/>
    </row>
    <row r="21" spans="1:7">
      <c r="A21" s="40"/>
      <c r="B21" s="40"/>
      <c r="C21" s="40"/>
      <c r="D21" s="40"/>
      <c r="E21" s="40"/>
      <c r="F21" s="40"/>
      <c r="G21" s="32"/>
    </row>
    <row r="22" spans="1:7">
      <c r="A22" s="40"/>
      <c r="B22" s="40"/>
      <c r="C22" s="40"/>
      <c r="D22" s="40"/>
      <c r="E22" s="40"/>
      <c r="F22" s="40"/>
      <c r="G22" s="32"/>
    </row>
    <row r="23" spans="1:7">
      <c r="A23" s="40"/>
      <c r="B23" s="40"/>
      <c r="C23" s="40"/>
      <c r="D23" s="40"/>
      <c r="E23" s="40"/>
      <c r="F23" s="40"/>
      <c r="G23" s="32"/>
    </row>
    <row r="24" spans="1:7">
      <c r="A24" s="2"/>
      <c r="B24" s="2"/>
      <c r="C24" s="2"/>
      <c r="D24" s="2"/>
      <c r="E24" s="2"/>
      <c r="F24" s="2"/>
      <c r="G24" s="32"/>
    </row>
    <row r="25" spans="1:7">
      <c r="A25" s="2"/>
      <c r="B25" s="2"/>
      <c r="C25" s="2"/>
      <c r="D25" s="2"/>
      <c r="E25" s="2"/>
      <c r="F25" s="2"/>
    </row>
    <row r="26" spans="1:7">
      <c r="A26" s="2"/>
      <c r="B26" s="2"/>
      <c r="C26" s="4"/>
      <c r="D26" s="2"/>
      <c r="E26" s="2"/>
      <c r="F26" s="2"/>
    </row>
    <row r="27" spans="1:7">
      <c r="A27" s="2"/>
      <c r="B27" s="2"/>
      <c r="C27" s="4"/>
      <c r="D27" s="2"/>
      <c r="E27" s="2"/>
      <c r="F27" s="2"/>
    </row>
    <row r="28" spans="1:7">
      <c r="A28" s="2"/>
      <c r="B28" s="2"/>
      <c r="C28" s="4"/>
      <c r="D28" s="2"/>
      <c r="E28" s="2"/>
      <c r="F28" s="3"/>
    </row>
    <row r="29" spans="1:7">
      <c r="C29" s="1"/>
    </row>
    <row r="30" spans="1:7">
      <c r="C30" s="1"/>
    </row>
  </sheetData>
  <mergeCells count="3">
    <mergeCell ref="A1:B1"/>
    <mergeCell ref="A2:F3"/>
    <mergeCell ref="A4:C4"/>
  </mergeCells>
  <pageMargins left="0.7" right="0.7" top="0.75" bottom="0.75" header="0.3" footer="0.3"/>
  <pageSetup orientation="landscape"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5A8267F3A2D04C9FA1BE2F7575CDB3" ma:contentTypeVersion="10" ma:contentTypeDescription="Create a new document." ma:contentTypeScope="" ma:versionID="7831b6f25ba2eca838f2c13fd690ffc5">
  <xsd:schema xmlns:xsd="http://www.w3.org/2001/XMLSchema" xmlns:xs="http://www.w3.org/2001/XMLSchema" xmlns:p="http://schemas.microsoft.com/office/2006/metadata/properties" xmlns:ns3="5feac61e-621d-428c-b27a-7ca9c8541d55" xmlns:ns4="925862da-7227-46ff-a2f7-bb802eb99a22" targetNamespace="http://schemas.microsoft.com/office/2006/metadata/properties" ma:root="true" ma:fieldsID="70f3d3f18441c4f02bacc8bd78d6a8aa" ns3:_="" ns4:_="">
    <xsd:import namespace="5feac61e-621d-428c-b27a-7ca9c8541d55"/>
    <xsd:import namespace="925862da-7227-46ff-a2f7-bb802eb99a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eac61e-621d-428c-b27a-7ca9c8541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862da-7227-46ff-a2f7-bb802eb99a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53C968-3FEC-4526-B838-5A35F519A21D}">
  <ds:schemaRefs>
    <ds:schemaRef ds:uri="5feac61e-621d-428c-b27a-7ca9c8541d5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925862da-7227-46ff-a2f7-bb802eb99a22"/>
  </ds:schemaRefs>
</ds:datastoreItem>
</file>

<file path=customXml/itemProps2.xml><?xml version="1.0" encoding="utf-8"?>
<ds:datastoreItem xmlns:ds="http://schemas.openxmlformats.org/officeDocument/2006/customXml" ds:itemID="{F47C9FAA-E285-4428-BA8F-CF6589EE22A0}">
  <ds:schemaRefs>
    <ds:schemaRef ds:uri="http://schemas.microsoft.com/sharepoint/v3/contenttype/forms"/>
  </ds:schemaRefs>
</ds:datastoreItem>
</file>

<file path=customXml/itemProps3.xml><?xml version="1.0" encoding="utf-8"?>
<ds:datastoreItem xmlns:ds="http://schemas.openxmlformats.org/officeDocument/2006/customXml" ds:itemID="{6EB4BDBA-1EA5-40F7-A252-57D705250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eac61e-621d-428c-b27a-7ca9c8541d55"/>
    <ds:schemaRef ds:uri="925862da-7227-46ff-a2f7-bb802eb99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Weight Table</vt:lpstr>
      <vt:lpstr>Power Table</vt:lpstr>
      <vt:lpstr>Cost Table</vt:lpstr>
      <vt:lpstr>'Cost Table'!Print_Area</vt:lpstr>
      <vt:lpstr>'Power Table'!Print_Area</vt:lpstr>
      <vt:lpstr>'Weight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Nolann G</dc:creator>
  <cp:lastModifiedBy>Hume, David L</cp:lastModifiedBy>
  <dcterms:created xsi:type="dcterms:W3CDTF">2020-08-18T22:20:04Z</dcterms:created>
  <dcterms:modified xsi:type="dcterms:W3CDTF">2020-08-21T20:51:11Z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0x0101003C5A8267F3A2D04C9FA1BE2F7575CDB3</vt:lpwstr>
  </property>
</Properties>
</file>